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サンデー配布部数表\【福岡】配布部数表（お客様用）\"/>
    </mc:Choice>
  </mc:AlternateContent>
  <xr:revisionPtr revIDLastSave="0" documentId="13_ncr:1_{363EE42D-DA11-48DF-9CA6-F3F9B3124097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<sst xmlns="http://schemas.openxmlformats.org/spreadsheetml/2006/main" count="2107" uniqueCount="1719">
  <si>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</si>
  <si>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</si>
  <si>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</si>
  <si>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</si>
  <si>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</si>
  <si>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</si>
  <si>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</si>
  <si>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</si>
  <si>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</si>
  <si>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</si>
  <si>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</si>
  <si>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</si>
  <si>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</si>
  <si>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</si>
  <si>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</si>
  <si>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</si>
  <si>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</si>
  <si>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</si>
  <si>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</si>
  <si>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</si>
  <si>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</si>
  <si>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</si>
  <si>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</si>
  <si>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</si>
  <si>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</si>
  <si>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</si>
  <si>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</si>
  <si>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</si>
  <si>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</si>
  <si>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</si>
  <si>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</si>
  <si>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</si>
  <si>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</si>
  <si>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</si>
  <si>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</si>
  <si>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</si>
  <si>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</si>
  <si>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</si>
  <si>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</si>
  <si>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</si>
  <si>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</si>
  <si>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</si>
  <si>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</si>
  <si>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</si>
  <si>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</si>
  <si>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</si>
  <si>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</si>
  <si>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</si>
  <si>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</si>
  <si>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</si>
  <si>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</si>
  <si>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</si>
  <si>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</si>
  <si>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</si>
  <si>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</si>
  <si>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</si>
  <si>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</si>
  <si>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</si>
  <si>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</si>
  <si>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</si>
  <si>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</si>
  <si>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</si>
  <si>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</si>
  <si>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</si>
  <si>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</si>
  <si>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</si>
  <si>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</si>
  <si>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</si>
  <si>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</si>
  <si>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</si>
  <si>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</si>
  <si>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</si>
  <si>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</si>
  <si>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</si>
  <si>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</si>
  <si>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</si>
  <si>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</si>
  <si>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</si>
  <si>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</si>
  <si>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</si>
  <si>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</si>
  <si>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</si>
  <si>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</si>
  <si>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</si>
  <si>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</si>
  <si>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</si>
  <si>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</si>
  <si>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</si>
  <si>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</si>
  <si>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</si>
  <si>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</si>
  <si>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</si>
  <si>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</si>
  <si>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</si>
  <si>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</si>
  <si>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</si>
  <si>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</si>
  <si>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</si>
  <si>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</si>
  <si>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</si>
  <si>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</si>
  <si>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</si>
  <si>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</si>
  <si>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</si>
  <si>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</si>
  <si>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</si>
  <si>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</si>
  <si>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</si>
  <si>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</si>
  <si>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</si>
  <si>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</si>
  <si>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</si>
  <si>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</si>
  <si>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</si>
  <si>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</si>
  <si>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</si>
  <si>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</si>
  <si>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</si>
  <si>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</si>
  <si>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</si>
  <si>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</si>
  <si>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</si>
  <si>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</si>
  <si>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</si>
  <si>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</si>
  <si>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</si>
  <si>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</si>
  <si>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</si>
  <si>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</si>
  <si>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</si>
  <si>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</si>
  <si>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</si>
  <si>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</si>
  <si>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</si>
  <si>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</si>
  <si>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</si>
  <si>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</si>
  <si>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</si>
  <si>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</si>
  <si>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</si>
  <si>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</si>
  <si>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</si>
  <si>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</si>
  <si>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</si>
  <si>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</si>
  <si>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</si>
  <si>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</si>
  <si>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</si>
  <si>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</si>
  <si>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</si>
  <si>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</si>
  <si>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</si>
  <si>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</si>
  <si>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</si>
  <si>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</si>
  <si>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</si>
  <si>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</si>
  <si>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</si>
  <si>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</si>
  <si>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</si>
  <si>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</si>
  <si>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</si>
  <si>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</si>
  <si>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</si>
  <si>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</si>
  <si>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</si>
  <si>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</si>
  <si>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</si>
  <si>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</si>
  <si>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</si>
  <si>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</si>
  <si>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</si>
  <si>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</si>
  <si>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</si>
  <si>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</si>
  <si>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</si>
  <si>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</si>
  <si>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</si>
  <si>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</si>
  <si>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</si>
  <si>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</si>
  <si>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</si>
  <si>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</si>
  <si>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</si>
  <si>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</si>
  <si>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</si>
  <si>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</si>
  <si>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</si>
  <si>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</si>
  <si>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</si>
  <si>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</si>
  <si>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</si>
  <si>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</si>
  <si>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</si>
  <si>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</si>
  <si>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</si>
  <si>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</si>
  <si>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</si>
  <si>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</si>
  <si>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</si>
  <si>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</si>
  <si>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</si>
  <si>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</si>
  <si>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</si>
  <si>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</si>
  <si>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</si>
  <si>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</si>
  <si>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</si>
  <si>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</si>
  <si>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</si>
  <si>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</si>
  <si>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</si>
  <si>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</si>
  <si>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</si>
  <si>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</si>
  <si>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</si>
  <si>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</si>
  <si>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</si>
  <si>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</si>
  <si>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</si>
  <si>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</si>
  <si>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</si>
  <si>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</si>
  <si>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</si>
  <si>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</si>
  <si>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</si>
  <si>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</si>
  <si>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</si>
  <si>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</si>
  <si>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</si>
  <si>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</si>
  <si>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</si>
  <si>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</si>
  <si>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</si>
  <si>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</si>
  <si>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</si>
  <si>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</si>
  <si>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</si>
  <si>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</si>
  <si>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</si>
  <si>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</si>
  <si>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</si>
  <si>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</si>
  <si>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</si>
  <si>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</si>
  <si>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</si>
  <si>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</si>
  <si>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</si>
  <si>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</si>
  <si>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</si>
  <si>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</si>
  <si>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</si>
  <si>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</si>
  <si>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</si>
  <si>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</si>
  <si>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</si>
  <si>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</si>
  <si>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</si>
  <si>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</si>
  <si>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</si>
  <si>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</si>
  <si>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</si>
  <si>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</si>
  <si>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</si>
  <si>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</si>
  <si>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</si>
  <si>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</si>
  <si>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</si>
  <si>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</si>
  <si>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</si>
  <si>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</si>
  <si>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</si>
  <si>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</si>
  <si>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</si>
  <si>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</si>
  <si>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</si>
  <si>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</si>
  <si>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</si>
  <si>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</si>
  <si>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</si>
  <si>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</si>
  <si>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</si>
  <si>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</si>
  <si>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</si>
  <si>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</si>
  <si>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</si>
  <si>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</si>
  <si>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</si>
  <si>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</si>
  <si>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</si>
  <si>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</si>
  <si>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</si>
  <si>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</si>
  <si>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</si>
  <si>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</si>
  <si>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</si>
  <si>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</si>
  <si>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</si>
  <si>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</si>
  <si>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</si>
  <si>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</si>
  <si>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</si>
  <si>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</si>
  <si>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</si>
  <si>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</si>
  <si>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</si>
  <si>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</si>
  <si>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</si>
  <si>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</si>
  <si>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</si>
  <si>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</si>
  <si>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</si>
  <si>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</si>
  <si>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</si>
  <si>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</si>
  <si>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</si>
  <si>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</si>
  <si>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</si>
  <si>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</si>
  <si>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</si>
  <si>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</si>
  <si>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</si>
  <si>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</si>
  <si>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</si>
  <si>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</si>
  <si>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</si>
  <si>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</si>
  <si>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</si>
  <si>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</si>
  <si>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</si>
  <si>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</si>
  <si>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</si>
  <si>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</si>
  <si>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</si>
  <si>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</si>
  <si>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</si>
  <si>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</si>
  <si>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</si>
  <si>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</si>
  <si>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</si>
  <si>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</si>
  <si>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</si>
  <si>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</si>
  <si>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</si>
  <si>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</si>
  <si>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</si>
  <si>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</si>
  <si>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</si>
  <si>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</si>
  <si>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</si>
  <si>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</si>
  <si>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</si>
  <si>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</si>
  <si>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</si>
  <si>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</si>
  <si>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</si>
  <si>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</si>
  <si>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</si>
  <si>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</si>
  <si>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</si>
  <si>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</si>
  <si>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</si>
  <si>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</si>
  <si>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</si>
  <si>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</si>
  <si>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</si>
  <si>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</si>
  <si>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</si>
  <si>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</si>
  <si>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</si>
  <si>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</si>
  <si>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</si>
  <si>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</si>
  <si>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</si>
  <si>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</si>
  <si>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</si>
  <si>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</si>
  <si>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</si>
  <si>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</si>
  <si>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</si>
  <si>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</si>
  <si>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</si>
  <si>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</si>
  <si>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</si>
  <si>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</si>
  <si>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</si>
  <si>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</si>
  <si>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</si>
  <si>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</si>
  <si>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</si>
  <si>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</si>
  <si>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</si>
  <si>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</si>
  <si>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</si>
  <si>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</si>
  <si>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</si>
  <si>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</si>
  <si>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</si>
  <si>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</si>
  <si>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</si>
  <si>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</si>
  <si>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</si>
  <si>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</si>
  <si>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</si>
  <si>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</si>
  <si>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</si>
  <si>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</si>
  <si>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</si>
  <si>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</si>
  <si>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</si>
  <si>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</si>
  <si>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</si>
  <si>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</si>
  <si>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</si>
  <si>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</si>
  <si>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</si>
  <si>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</si>
  <si>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</si>
  <si>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</si>
  <si>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</si>
  <si>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</si>
  <si>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</si>
  <si>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</si>
  <si>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</si>
  <si>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</si>
  <si>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</si>
  <si>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</si>
  <si>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</si>
  <si>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</si>
  <si>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</si>
  <si>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</si>
  <si>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</si>
  <si>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</si>
  <si>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</si>
  <si>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</si>
  <si>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</si>
  <si>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</si>
  <si>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</si>
  <si>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</si>
  <si>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</si>
  <si>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</si>
  <si>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</si>
  <si>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</si>
  <si>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</si>
  <si>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</si>
  <si>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</si>
  <si>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</si>
  <si>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</si>
  <si>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</si>
  <si>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</si>
  <si>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</si>
  <si>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</si>
  <si>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</si>
  <si>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</si>
  <si>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</si>
  <si>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</si>
  <si>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</si>
  <si>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</si>
  <si>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</si>
  <si>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</si>
  <si>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</si>
  <si>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</si>
  <si>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</si>
  <si>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</si>
  <si>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</si>
  <si>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</si>
  <si>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</si>
  <si>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</si>
  <si>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</si>
  <si>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</si>
  <si>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</si>
  <si>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</si>
  <si>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</si>
  <si>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</si>
  <si>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</si>
  <si>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</si>
  <si>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</si>
  <si>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</si>
  <si>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</si>
  <si>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</si>
  <si>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</si>
  <si>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</si>
  <si>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</si>
  <si>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</si>
  <si>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</si>
  <si>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</si>
  <si>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</si>
  <si>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</si>
  <si>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</si>
  <si>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</si>
  <si>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</si>
  <si>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</si>
  <si>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</si>
  <si>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</si>
  <si>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</si>
  <si>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</si>
  <si>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</si>
  <si>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</si>
  <si>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</si>
  <si>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</si>
  <si>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</si>
  <si>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</si>
  <si>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</si>
  <si>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</si>
  <si>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</si>
  <si>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</si>
  <si>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</si>
  <si>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</si>
  <si>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</si>
  <si>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</si>
  <si>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</si>
  <si>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</si>
  <si>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</si>
  <si>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</si>
  <si>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</si>
  <si>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</si>
  <si>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</si>
  <si>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</si>
  <si>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</si>
  <si>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</si>
  <si>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</si>
  <si>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</si>
  <si>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</si>
  <si>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</si>
  <si>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</si>
  <si>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</si>
  <si>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</si>
  <si>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</si>
  <si>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</si>
  <si>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</si>
  <si>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</si>
  <si>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</si>
  <si>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</si>
  <si>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</si>
  <si>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</si>
  <si>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</si>
  <si>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</si>
  <si>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</si>
  <si>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</si>
  <si>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</si>
  <si>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</si>
  <si>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</si>
  <si>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</si>
  <si>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</si>
  <si>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</si>
  <si>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</si>
  <si>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</si>
  <si>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</si>
  <si>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</si>
  <si>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</si>
  <si>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</si>
  <si>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</si>
  <si>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</si>
  <si>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</si>
  <si>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</si>
  <si>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</si>
  <si>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</si>
  <si>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</si>
  <si>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</si>
  <si>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</si>
  <si>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</si>
  <si>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</si>
  <si>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</si>
  <si>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</si>
  <si>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</si>
  <si>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</si>
  <si>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</si>
  <si>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</si>
  <si>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</si>
  <si>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</si>
  <si>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</si>
  <si>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</si>
  <si>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</si>
  <si>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</si>
  <si>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</si>
  <si>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</si>
  <si>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</si>
  <si>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</si>
  <si>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</si>
  <si>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</si>
  <si>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</si>
  <si>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</si>
  <si>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</si>
  <si>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</si>
  <si>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</si>
  <si>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</si>
  <si>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</si>
  <si>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</si>
  <si>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</si>
  <si>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</si>
  <si>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</si>
  <si>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</si>
  <si>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</si>
  <si>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</si>
  <si>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</si>
  <si>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</si>
  <si>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</si>
  <si>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</si>
  <si>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</si>
  <si>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</si>
  <si>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</si>
  <si>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</si>
  <si>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</si>
  <si>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</si>
  <si>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</si>
  <si>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</si>
  <si>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</si>
  <si>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</si>
  <si>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</si>
  <si>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</si>
  <si>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</si>
  <si>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</si>
  <si>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</si>
  <si>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</si>
  <si>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</si>
  <si>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</si>
  <si>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</si>
  <si>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</si>
  <si>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</si>
  <si>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</si>
  <si>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</si>
  <si>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</si>
  <si>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</si>
  <si>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</si>
  <si>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</si>
  <si>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</si>
  <si>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</si>
  <si>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</si>
  <si>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</si>
  <si>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</si>
  <si>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</si>
  <si>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</si>
  <si>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</si>
  <si>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</si>
  <si>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</si>
  <si>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</si>
  <si>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</si>
  <si>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</si>
  <si>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</si>
  <si>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</si>
  <si>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</si>
  <si>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</si>
  <si>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</si>
  <si>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</si>
  <si>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</si>
  <si>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</si>
  <si>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</si>
  <si>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</si>
  <si>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</si>
  <si>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</si>
  <si>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</si>
  <si>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</si>
  <si>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</si>
  <si>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</si>
  <si>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</si>
  <si>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</si>
  <si>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</si>
  <si>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</si>
  <si>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</si>
  <si>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</si>
  <si>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</si>
  <si>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</si>
  <si>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</si>
  <si>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</si>
  <si>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</si>
  <si>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</si>
  <si>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</si>
  <si>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</si>
  <si>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</si>
  <si>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</si>
  <si>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</si>
  <si>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</si>
  <si>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</si>
  <si>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</si>
  <si>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</si>
  <si>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</si>
  <si>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</si>
  <si>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</si>
  <si>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</si>
  <si>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</si>
  <si>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</si>
  <si>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</si>
  <si>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</si>
  <si>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</si>
  <si>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</si>
  <si>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</si>
  <si>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</si>
  <si>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</si>
  <si>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</si>
  <si>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</si>
  <si>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</si>
  <si>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</si>
  <si>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</si>
  <si>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</si>
  <si>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</si>
  <si>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</si>
  <si>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</si>
  <si>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</si>
  <si>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</si>
  <si>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</si>
  <si>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</si>
  <si>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</si>
  <si>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</si>
  <si>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</si>
  <si>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</si>
  <si>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</si>
  <si>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</si>
  <si>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</si>
  <si>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</si>
  <si>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</si>
  <si>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</si>
  <si>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</si>
  <si>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</si>
  <si>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</si>
  <si>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</si>
  <si>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</si>
  <si>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</si>
  <si>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</si>
  <si>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</si>
  <si>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</si>
  <si>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</si>
  <si>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</si>
  <si>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</si>
  <si>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</si>
  <si>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</si>
  <si>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</si>
  <si>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</si>
  <si>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</si>
  <si>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</si>
  <si>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</si>
  <si>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</si>
  <si>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</si>
  <si>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</si>
  <si>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</si>
  <si>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</si>
  <si>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</si>
  <si>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</si>
  <si>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</si>
  <si>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</si>
  <si>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</si>
  <si>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</si>
  <si>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</si>
  <si>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</si>
  <si>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</si>
  <si>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</si>
  <si>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</si>
  <si>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</si>
  <si>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</si>
  <si>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</si>
  <si>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</si>
  <si>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</si>
  <si>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</si>
  <si>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</si>
  <si>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</si>
  <si>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</si>
  <si>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</si>
  <si>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</si>
  <si>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</si>
  <si>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</si>
  <si>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</si>
  <si>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</si>
  <si>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</si>
  <si>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</si>
  <si>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</si>
  <si>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</si>
  <si>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</si>
  <si>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</si>
  <si>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</si>
  <si>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</si>
  <si>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</si>
  <si>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</si>
  <si>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</si>
  <si>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</si>
  <si>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</si>
  <si>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</si>
  <si>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</si>
  <si>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</si>
  <si>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</si>
  <si>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</si>
  <si>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</si>
  <si>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</si>
  <si>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</si>
  <si>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</si>
  <si>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</si>
  <si>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</si>
  <si>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</si>
  <si>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</si>
  <si>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</si>
  <si>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</si>
  <si>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</si>
  <si>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</si>
  <si>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</si>
  <si>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</si>
  <si>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</si>
  <si>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</si>
  <si>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</si>
  <si>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</si>
  <si>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</si>
  <si>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</si>
  <si>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</si>
  <si>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</si>
  <si>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</si>
  <si>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</si>
  <si>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</si>
  <si>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</si>
  <si>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</si>
  <si>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</si>
  <si>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</si>
  <si>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</si>
  <si>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</si>
  <si>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</si>
  <si>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</si>
  <si>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</si>
  <si>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</si>
  <si>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</si>
  <si>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</si>
  <si>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</si>
  <si>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</si>
  <si>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</si>
  <si>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</si>
  <si>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</si>
  <si>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</si>
  <si>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</si>
  <si>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</si>
  <si>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</si>
  <si>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</si>
  <si>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</si>
  <si>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</si>
  <si>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</si>
  <si>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</si>
  <si>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</si>
  <si>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</si>
  <si>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</si>
  <si>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</si>
  <si>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</si>
  <si>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</si>
  <si>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</si>
  <si>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</si>
  <si>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</si>
  <si>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</si>
  <si>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</si>
  <si>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</si>
  <si>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</si>
  <si>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</si>
  <si>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</si>
  <si>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</si>
  <si>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</si>
  <si>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</si>
  <si>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</si>
  <si>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</si>
  <si>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</si>
  <si>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</si>
  <si>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</si>
  <si>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</si>
  <si>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</si>
  <si>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</si>
  <si>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</si>
  <si>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</si>
  <si>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</si>
  <si>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</si>
  <si>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</si>
  <si>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</si>
  <si>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</si>
  <si>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</si>
  <si>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</si>
  <si>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</si>
  <si>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</si>
  <si>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</si>
  <si>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</si>
  <si>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</si>
  <si>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</si>
  <si>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</si>
  <si>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</si>
  <si>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</si>
  <si>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</si>
  <si>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</si>
  <si>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</si>
  <si>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</si>
  <si>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</si>
  <si>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</si>
  <si>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</si>
  <si>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</si>
  <si>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</si>
  <si>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</si>
  <si>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</si>
  <si>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</si>
  <si>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</si>
  <si>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</si>
  <si>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</si>
  <si>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</si>
  <si>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</si>
  <si>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</si>
  <si>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</si>
  <si>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</si>
  <si>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</si>
  <si>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</si>
  <si>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</si>
  <si>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</si>
  <si>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</si>
  <si>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</si>
  <si>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</si>
  <si>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</si>
  <si>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</si>
  <si>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</si>
  <si>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</si>
  <si>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</si>
  <si>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</si>
  <si>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</si>
  <si>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</si>
  <si>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</si>
  <si>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</si>
  <si>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</si>
  <si>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</si>
  <si>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</si>
  <si>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</si>
  <si>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</si>
  <si>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</si>
  <si>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</si>
  <si>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</si>
  <si>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</si>
  <si>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</si>
  <si>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</si>
  <si>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</si>
  <si>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</si>
  <si>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</si>
  <si>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</si>
  <si>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</si>
  <si>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</si>
  <si>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</si>
  <si>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</si>
  <si>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</si>
  <si>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</si>
  <si>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</si>
  <si>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</si>
  <si>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</si>
  <si>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</si>
  <si>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</si>
  <si>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</si>
  <si>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</si>
  <si>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</si>
  <si>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</si>
  <si>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</si>
  <si>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</si>
  <si>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</si>
  <si>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</si>
  <si>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</si>
  <si>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</si>
  <si>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</si>
  <si>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</si>
  <si>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</si>
  <si>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</si>
  <si>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</si>
  <si>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</si>
  <si>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</si>
  <si>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</si>
  <si>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</si>
  <si>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</si>
  <si>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</si>
  <si>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</si>
  <si>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</si>
  <si>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</si>
  <si>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</si>
  <si>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</si>
  <si>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</si>
  <si>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</si>
  <si>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</si>
  <si>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</si>
  <si>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</si>
  <si>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</si>
  <si>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</si>
  <si>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</si>
  <si>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</si>
  <si>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</si>
  <si>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</si>
  <si>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</si>
  <si>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</si>
  <si>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</si>
  <si>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</si>
  <si>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</si>
  <si>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</si>
  <si>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</si>
  <si>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</si>
  <si>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</si>
  <si>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</si>
  <si>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</si>
  <si>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</si>
  <si>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</si>
  <si>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</si>
  <si>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</si>
  <si>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</si>
  <si>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</si>
  <si>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</si>
  <si>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</si>
  <si>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</si>
  <si>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</si>
  <si>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</si>
  <si>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</si>
  <si>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</si>
  <si>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</si>
  <si>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</si>
  <si>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</si>
  <si>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</si>
  <si>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</si>
  <si>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</si>
  <si>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</si>
  <si>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</si>
  <si>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</si>
  <si>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</si>
  <si>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</si>
  <si>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</si>
  <si>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</si>
  <si>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</si>
  <si>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</si>
  <si>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</si>
  <si>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</si>
  <si>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</si>
  <si>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</si>
  <si>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</si>
  <si>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</si>
  <si>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</si>
  <si>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</si>
  <si>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</si>
  <si>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</si>
  <si>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</si>
  <si>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</si>
  <si>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</si>
  <si>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</si>
  <si>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</si>
  <si>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</si>
  <si>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</si>
  <si>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</si>
  <si>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</si>
  <si>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</si>
  <si>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</si>
  <si>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</si>
  <si>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</si>
  <si>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</si>
  <si>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</si>
  <si>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</si>
  <si>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</si>
  <si>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</si>
  <si>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</si>
  <si>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</si>
  <si>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</si>
  <si>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</si>
  <si>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</si>
  <si>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</si>
  <si>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</si>
  <si>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</si>
  <si>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</si>
  <si>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</si>
  <si>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</si>
  <si>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</si>
  <si>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</si>
  <si>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</si>
  <si>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</si>
  <si>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</si>
  <si>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</si>
  <si>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</si>
  <si>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</si>
  <si>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</si>
  <si>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</si>
  <si>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</si>
  <si>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</si>
  <si>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</si>
  <si>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</si>
  <si>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</si>
  <si>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</si>
  <si>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</si>
  <si>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</si>
  <si>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</si>
  <si>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</si>
  <si>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</si>
  <si>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</si>
  <si>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</si>
  <si>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</si>
  <si>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</si>
  <si>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</si>
  <si>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</si>
  <si>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</si>
  <si>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</si>
  <si>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</si>
  <si>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</si>
  <si>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</si>
  <si>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</si>
  <si>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</si>
  <si>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</si>
  <si>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</si>
  <si>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</si>
  <si>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</si>
  <si>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</si>
  <si>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</si>
  <si>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</si>
  <si>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</si>
  <si>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</si>
  <si>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</si>
  <si>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</si>
  <si>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</si>
  <si>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</si>
  <si>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</si>
  <si>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</si>
  <si>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</si>
  <si>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</si>
  <si>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</si>
  <si>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</si>
  <si>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</si>
  <si>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</si>
  <si>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</si>
  <si>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</si>
  <si>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</si>
  <si>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</si>
  <si>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</si>
  <si>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</si>
  <si>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</si>
  <si>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</si>
  <si>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</si>
  <si>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</si>
  <si>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</si>
  <si>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</si>
  <si>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</si>
  <si>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</si>
  <si>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</si>
  <si>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</si>
  <si>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</si>
  <si>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</si>
  <si>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</si>
  <si>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</si>
  <si>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</si>
  <si>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</si>
  <si>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</si>
  <si>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</si>
  <si>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</si>
  <si>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</si>
  <si>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</si>
  <si>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</si>
  <si>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</si>
  <si>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</si>
  <si>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</si>
  <si>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</si>
  <si>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</si>
  <si>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</si>
  <si>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</si>
  <si>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</si>
  <si>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</si>
  <si>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</si>
  <si>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</si>
  <si>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</si>
  <si>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</si>
  <si>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</si>
  <si>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</si>
  <si>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</si>
  <si>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</si>
  <si>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</si>
  <si>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</si>
  <si>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</si>
  <si>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</si>
  <si>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</si>
  <si>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</si>
  <si>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</si>
  <si>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</si>
  <si>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</si>
  <si>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</si>
  <si>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</si>
  <si>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</si>
  <si>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</si>
  <si>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</si>
  <si>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</si>
  <si>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</si>
  <si>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</si>
  <si>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</si>
  <si>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</si>
  <si>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</si>
  <si>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</si>
  <si>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</si>
  <si>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</si>
  <si>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</si>
  <si>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</si>
  <si>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</si>
  <si>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</si>
  <si>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</si>
  <si>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</si>
  <si>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</si>
  <si>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</si>
  <si>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</si>
  <si>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</si>
  <si>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</si>
  <si>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</si>
  <si>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</si>
  <si>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</si>
  <si>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</si>
  <si>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</si>
  <si>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</si>
  <si>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</si>
  <si>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</si>
  <si>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</si>
  <si>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</si>
  <si>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</si>
  <si>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</si>
  <si>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</si>
  <si>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</si>
  <si>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</si>
  <si>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</si>
  <si>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</si>
  <si>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</si>
  <si>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</si>
  <si>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</si>
  <si>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</si>
  <si>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</si>
  <si>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</si>
  <si>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</si>
  <si>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</si>
  <si>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</si>
  <si>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</si>
  <si>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</si>
  <si>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</si>
  <si>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</si>
  <si>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</si>
  <si>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</si>
  <si>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</si>
  <si>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</si>
  <si>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</si>
  <si>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</si>
  <si>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</si>
  <si>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</si>
  <si>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</si>
  <si>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</si>
  <si>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</si>
  <si>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</si>
  <si>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</si>
  <si>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</si>
  <si>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</si>
  <si>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</si>
  <si>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</si>
  <si>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</si>
  <si>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</si>
  <si>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</si>
  <si>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</si>
  <si>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</si>
  <si>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</si>
  <si>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</si>
  <si>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</si>
  <si>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</si>
  <si>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</si>
  <si>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</si>
  <si>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</si>
  <si>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</si>
  <si>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</si>
  <si>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</si>
  <si>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</si>
  <si>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</si>
  <si>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</si>
  <si>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</si>
  <si>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</si>
  <si>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</si>
  <si>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</si>
  <si>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</si>
  <si>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</si>
  <si>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</si>
  <si>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</si>
  <si>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</si>
  <si>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</si>
  <si>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</si>
  <si>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</si>
  <si>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</si>
  <si>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</si>
  <si>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</si>
  <si>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</si>
  <si>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</si>
  <si>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</si>
  <si>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</si>
  <si>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</si>
  <si>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</si>
  <si>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</si>
  <si>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</si>
  <si>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</si>
  <si>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</si>
  <si>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</si>
  <si>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</si>
  <si>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</si>
  <si>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</si>
  <si>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</si>
  <si>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</si>
  <si>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</si>
  <si>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</si>
  <si>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</si>
  <si>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</si>
  <si>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</si>
  <si>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</si>
  <si>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</si>
  <si>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</si>
  <si>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</si>
  <si>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</si>
  <si>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</si>
  <si>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</si>
  <si>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</si>
  <si>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</si>
  <si>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</si>
  <si>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</si>
  <si>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</si>
  <si>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</si>
  <si>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</si>
  <si>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</si>
  <si>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</si>
  <si>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</si>
  <si>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</si>
  <si>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</si>
  <si>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</si>
  <si>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</si>
  <si>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</si>
  <si>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</si>
  <si>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</si>
  <si>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</si>
  <si>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</si>
  <si>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</si>
  <si>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</si>
  <si>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</si>
  <si>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</si>
  <si>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</si>
  <si>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</si>
  <si>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</si>
  <si>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</si>
  <si>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</si>
  <si>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</si>
  <si>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</si>
  <si>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</si>
  <si>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</si>
  <si>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</si>
  <si>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</si>
  <si>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</si>
  <si>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</si>
  <si>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</si>
  <si>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</si>
  <si>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</si>
  <si>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</si>
  <si>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</si>
  <si>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</si>
  <si>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</si>
  <si>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</si>
  <si>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</si>
  <si>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</si>
  <si>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</si>
  <si>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</si>
  <si>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</si>
  <si>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</si>
  <si>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</si>
  <si>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</si>
  <si>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</si>
  <si>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</si>
  <si>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</si>
  <si>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</si>
  <si>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</si>
  <si>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</si>
  <si>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</si>
  <si>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</si>
  <si>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</si>
  <si>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</si>
  <si>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</si>
  <si>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</si>
  <si>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</si>
  <si>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</si>
  <si>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</si>
  <si>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</si>
  <si>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</si>
  <si>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</si>
  <si>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</si>
  <si>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</si>
  <si>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</si>
  <si>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</si>
  <si>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</si>
  <si>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</si>
  <si>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</si>
  <si>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</si>
  <si>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</si>
  <si>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</si>
  <si>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</si>
  <si>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</si>
  <si>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</si>
  <si>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</si>
  <si>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</si>
  <si>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</si>
  <si>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</si>
  <si>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</si>
  <si>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</si>
  <si>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</si>
  <si>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</si>
  <si>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</si>
  <si>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</si>
  <si>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</si>
  <si>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</si>
  <si>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</si>
  <si>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</si>
  <si>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</si>
  <si>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</si>
  <si>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</si>
  <si>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</si>
  <si>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</si>
  <si>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</si>
  <si>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</si>
  <si>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</si>
  <si>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</si>
  <si>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</si>
  <si>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</si>
  <si>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</si>
  <si>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</si>
  <si>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</si>
  <si>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</si>
  <si>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</si>
  <si>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</si>
  <si>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</si>
  <si>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</si>
  <si>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</si>
  <si>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</si>
  <si>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</si>
  <si>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</si>
  <si>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</si>
  <si>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</si>
  <si>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</si>
  <si>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</si>
  <si>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</si>
  <si>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</si>
  <si>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</si>
  <si>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</si>
  <si>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</si>
  <si>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</si>
  <si>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</si>
  <si>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</si>
  <si>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</si>
  <si>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</si>
  <si>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</si>
  <si>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</si>
  <si>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</si>
  <si>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</si>
  <si>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</si>
  <si>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</si>
  <si>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</si>
  <si>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</si>
  <si>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</si>
  <si>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</si>
  <si>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</si>
  <si>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</si>
  <si>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</si>
  <si>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</si>
  <si>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</si>
  <si>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</si>
  <si>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</si>
  <si>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</si>
  <si>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</si>
  <si>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</si>
  <si>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</si>
  <si>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</si>
  <si>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</si>
  <si>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</si>
  <si>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</si>
  <si>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</si>
  <si>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</si>
  <si>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</si>
  <si>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</si>
  <si>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</si>
  <si>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</si>
  <si>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</si>
  <si>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</si>
  <si>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</si>
  <si>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</si>
  <si>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</si>
  <si>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</si>
  <si>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</si>
  <si>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</si>
  <si>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</si>
  <si>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</si>
  <si>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</si>
  <si>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</si>
  <si>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</si>
  <si>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</si>
  <si>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</si>
  <si>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</si>
  <si>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</si>
  <si>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</si>
  <si>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</si>
  <si>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</si>
  <si>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</si>
  <si>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</si>
  <si>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</si>
  <si>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</si>
  <si>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</si>
  <si>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</si>
  <si>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</si>
  <si>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</si>
  <si>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</si>
  <si>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</si>
  <si>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</si>
  <si>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</si>
  <si>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</si>
  <si>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</si>
  <si>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</si>
  <si>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</si>
  <si>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</si>
  <si>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</si>
  <si>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</si>
  <si>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</si>
  <si>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</si>
  <si>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</si>
  <si>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</si>
  <si>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</si>
  <si>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</si>
  <si>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</si>
  <si>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</si>
  <si>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</si>
  <si>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</si>
  <si>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</si>
  <si>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</si>
  <si>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</si>
  <si>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</si>
  <si>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</si>
  <si>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</si>
  <si>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</si>
  <si>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</si>
  <si>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</si>
  <si>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</si>
  <si>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</si>
  <si>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</si>
  <si>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</si>
  <si>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</si>
  <si>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</si>
  <si>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</si>
  <si>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</si>
  <si>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</si>
  <si>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</si>
  <si>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</si>
  <si>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</si>
  <si>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</si>
  <si>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</si>
  <si>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</si>
  <si>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</si>
  <si>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</si>
  <si>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</si>
  <si>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</si>
  <si>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</si>
  <si>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</si>
  <si>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</si>
  <si>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</si>
  <si>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</si>
  <si>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</si>
  <si>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</si>
  <si>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</si>
  <si>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</si>
  <si>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</si>
  <si>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</si>
  <si>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</si>
  <si>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</si>
  <si>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</si>
  <si>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</si>
  <si>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</si>
  <si>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</si>
  <si>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</si>
  <si>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</si>
  <si>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</si>
  <si>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</si>
  <si>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</si>
  <si>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</si>
  <si>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</si>
  <si>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</si>
  <si>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</si>
  <si>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</si>
  <si>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</si>
  <si>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</si>
  <si>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</si>
  <si>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</si>
  <si>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</si>
  <si>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</si>
  <si>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</si>
  <si>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</si>
  <si>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</si>
  <si>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</si>
  <si>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</si>
  <si>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</si>
  <si>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</si>
  <si>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</si>
  <si>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</si>
  <si>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</si>
  <si>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</si>
  <si>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</si>
  <si>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</si>
  <si>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</si>
  <si>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</si>
  <si>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</si>
  <si>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</si>
  <si>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</si>
  <si>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</si>
  <si>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</si>
  <si>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</si>
  <si>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</si>
  <si>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</si>
  <si>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</si>
  <si>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</si>
  <si>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</si>
  <si>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</si>
  <si>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</si>
  <si>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</si>
  <si>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</si>
  <si>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</si>
  <si>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</si>
  <si>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</si>
  <si>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</si>
  <si>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</si>
  <si>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</si>
  <si>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</si>
  <si>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</si>
  <si>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</si>
  <si>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</si>
  <si>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</si>
  <si>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</si>
  <si>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</si>
  <si>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</si>
  <si>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</si>
  <si>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</si>
  <si>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</si>
  <si>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</si>
  <si>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</si>
  <si>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</si>
  <si>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</si>
  <si>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</si>
  <si>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</si>
  <si>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</si>
  <si>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</si>
  <si>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</si>
  <si>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</si>
  <si>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</si>
  <si>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</si>
  <si>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</si>
  <si>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</si>
  <si>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</si>
  <si>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</si>
  <si>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</si>
  <si>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</si>
  <si>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</si>
  <si>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</si>
  <si>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</si>
  <si>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</si>
  <si>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</si>
  <si>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</si>
  <si>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</si>
  <si>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</si>
  <si>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</si>
  <si>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</si>
  <si>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</si>
  <si>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</si>
  <si>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</si>
  <si>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</si>
  <si>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</si>
  <si>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</si>
  <si>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</si>
  <si>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</si>
  <si>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</si>
  <si>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</si>
  <si>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</si>
  <si>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</si>
  <si>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</si>
  <si>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</si>
  <si>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</si>
  <si>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</si>
  <si>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</si>
  <si>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</si>
  <si>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</si>
  <si>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</si>
  <si>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</si>
  <si>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</si>
  <si>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</si>
  <si>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</si>
  <si>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</si>
  <si>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</si>
  <si>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</si>
  <si>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</si>
  <si>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</si>
  <si>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</si>
  <si>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</si>
  <si>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</si>
  <si>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</si>
  <si>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</si>
  <si>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</si>
  <si>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</si>
  <si>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</si>
  <si>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</si>
  <si>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</si>
  <si>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</si>
  <si>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</si>
  <si>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</si>
  <si>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</si>
  <si>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</si>
  <si>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</si>
  <si>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</si>
  <si>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</si>
  <si>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</si>
  <si>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</si>
  <si>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</si>
  <si>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</si>
  <si>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</si>
  <si>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</si>
  <si>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</si>
  <si>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</si>
  <si>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</si>
  <si>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</si>
  <si>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</si>
  <si>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</si>
  <si>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</si>
  <si>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</si>
  <si>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</si>
  <si>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</si>
  <si>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</si>
  <si>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</si>
  <si>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UB-1</t>
  </si>
  <si>
    <t>UB-2</t>
  </si>
  <si>
    <t>UB-5</t>
  </si>
  <si>
    <t>UB-6</t>
  </si>
  <si>
    <t>UB-7</t>
  </si>
  <si>
    <t>UB-8</t>
  </si>
  <si>
    <t>UB-9</t>
  </si>
  <si>
    <t>UB-10</t>
  </si>
  <si>
    <t>UB-11</t>
  </si>
  <si>
    <t>2026/6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</si>
</sst>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9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zoomScale="115" zoomScaleNormal="115" workbookViewId="0">
      <selection activeCell="P1" sqref="P1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33" t="s">
        <v>1618</v>
      </c>
      <c r="B1" s="334"/>
      <c r="C1" s="334"/>
      <c r="D1" s="335"/>
      <c r="K1" s="354" t="s">
        <v>1042</v>
      </c>
      <c r="L1" s="354"/>
      <c r="M1" s="355">
        <v>46149</v>
      </c>
      <c r="N1" s="355"/>
      <c r="O1" s="355"/>
    </row>
    <row r="2" spans="1:26" ht="24.95" customHeight="1">
      <c r="A2" s="336"/>
      <c r="B2" s="337"/>
      <c r="C2" s="337"/>
      <c r="D2" s="338"/>
      <c r="E2" s="352" t="s">
        <v>1043</v>
      </c>
      <c r="F2" s="353"/>
      <c r="G2" s="353"/>
      <c r="H2" s="353"/>
      <c r="I2" s="353"/>
      <c r="J2" s="353"/>
      <c r="K2" s="339" t="s">
        <v>1044</v>
      </c>
      <c r="L2" s="340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1" t="s">
        <v>1045</v>
      </c>
      <c r="B4" s="342"/>
      <c r="C4" s="342"/>
      <c r="D4" s="75"/>
      <c r="E4" s="341" t="s">
        <v>1046</v>
      </c>
      <c r="F4" s="342"/>
      <c r="G4" s="342"/>
      <c r="H4" s="75"/>
      <c r="I4" s="341" t="s">
        <v>1047</v>
      </c>
      <c r="J4" s="342"/>
      <c r="K4" s="342"/>
      <c r="L4" s="75"/>
      <c r="M4" s="341" t="s">
        <v>1048</v>
      </c>
      <c r="N4" s="342"/>
      <c r="O4" s="342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7" t="s">
        <v>1036</v>
      </c>
      <c r="B6" s="348"/>
      <c r="C6" s="360">
        <v>46179</v>
      </c>
      <c r="D6" s="360"/>
      <c r="E6" s="360"/>
      <c r="F6" s="76" t="s">
        <v>1049</v>
      </c>
      <c r="G6" s="361" t="s">
        <v>1037</v>
      </c>
      <c r="H6" s="362"/>
      <c r="I6" s="363">
        <f>SUM(C6-3)</f>
        <v>46176</v>
      </c>
      <c r="J6" s="363"/>
      <c r="K6" s="234" t="s">
        <v>1616</v>
      </c>
      <c r="L6" s="235"/>
      <c r="M6" s="364">
        <f>C6-1</f>
        <v>46178</v>
      </c>
      <c r="N6" s="365"/>
      <c r="O6" s="236" t="s">
        <v>1617</v>
      </c>
    </row>
    <row r="7" spans="1:26" ht="23.1" customHeight="1">
      <c r="A7" s="349" t="s">
        <v>46</v>
      </c>
      <c r="B7" s="350"/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1:26" ht="23.1" customHeight="1">
      <c r="A8" s="349" t="s">
        <v>1050</v>
      </c>
      <c r="B8" s="350"/>
      <c r="C8" s="369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8"/>
    </row>
    <row r="9" spans="1:26" ht="23.1" customHeight="1">
      <c r="A9" s="349" t="s">
        <v>1051</v>
      </c>
      <c r="B9" s="350"/>
      <c r="C9" s="370"/>
      <c r="D9" s="371"/>
      <c r="E9" s="371"/>
      <c r="F9" s="372"/>
      <c r="G9" s="373"/>
      <c r="H9" s="374" t="s">
        <v>1038</v>
      </c>
      <c r="I9" s="375"/>
      <c r="J9" s="376">
        <f>SUM(I25)</f>
        <v>0</v>
      </c>
      <c r="K9" s="377"/>
      <c r="L9" s="377"/>
      <c r="M9" s="377"/>
      <c r="N9" s="377"/>
      <c r="O9" s="378"/>
    </row>
    <row r="10" spans="1:26" ht="23.1" customHeight="1">
      <c r="A10" s="349" t="s">
        <v>1053</v>
      </c>
      <c r="B10" s="350"/>
      <c r="C10" s="351" t="s">
        <v>1054</v>
      </c>
      <c r="D10" s="351"/>
      <c r="E10" s="351"/>
      <c r="F10" s="326"/>
      <c r="G10" s="326"/>
      <c r="H10" s="326"/>
      <c r="I10" s="326"/>
      <c r="J10" s="351" t="s">
        <v>1055</v>
      </c>
      <c r="K10" s="351"/>
      <c r="L10" s="351"/>
      <c r="M10" s="379"/>
      <c r="N10" s="379"/>
      <c r="O10" s="380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43" t="s">
        <v>1052</v>
      </c>
      <c r="B11" s="344"/>
      <c r="C11" s="357" t="s">
        <v>1056</v>
      </c>
      <c r="D11" s="357"/>
      <c r="E11" s="357"/>
      <c r="F11" s="357"/>
      <c r="G11" s="357"/>
      <c r="H11" s="357"/>
      <c r="I11" s="357"/>
      <c r="J11" s="356" t="s">
        <v>1057</v>
      </c>
      <c r="K11" s="356"/>
      <c r="L11" s="356"/>
      <c r="M11" s="358"/>
      <c r="N11" s="358"/>
      <c r="O11" s="359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403" t="s">
        <v>1067</v>
      </c>
      <c r="B12" s="404"/>
      <c r="C12" s="391" t="s">
        <v>1068</v>
      </c>
      <c r="D12" s="392"/>
      <c r="E12" s="407" t="s">
        <v>1062</v>
      </c>
      <c r="F12" s="408"/>
      <c r="G12" s="77"/>
      <c r="H12" s="77" t="s">
        <v>1063</v>
      </c>
      <c r="I12" s="77"/>
      <c r="J12" s="78" t="s">
        <v>1064</v>
      </c>
      <c r="K12" s="78"/>
      <c r="L12" s="78" t="s">
        <v>1065</v>
      </c>
      <c r="M12" s="78"/>
      <c r="N12" s="78" t="s">
        <v>1066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81"/>
      <c r="B13" s="382"/>
      <c r="C13" s="393"/>
      <c r="D13" s="394"/>
      <c r="E13" s="409" t="s">
        <v>1059</v>
      </c>
      <c r="F13" s="410"/>
      <c r="G13" s="345"/>
      <c r="H13" s="345"/>
      <c r="I13" s="345"/>
      <c r="J13" s="345"/>
      <c r="K13" s="345"/>
      <c r="L13" s="345"/>
      <c r="M13" s="345"/>
      <c r="N13" s="345"/>
      <c r="O13" s="346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81"/>
      <c r="B14" s="382"/>
      <c r="C14" s="393"/>
      <c r="D14" s="394"/>
      <c r="E14" s="409" t="s">
        <v>1060</v>
      </c>
      <c r="F14" s="410"/>
      <c r="G14" s="397"/>
      <c r="H14" s="397"/>
      <c r="I14" s="397"/>
      <c r="J14" s="397"/>
      <c r="K14" s="397"/>
      <c r="L14" s="397"/>
      <c r="M14" s="397"/>
      <c r="N14" s="397"/>
      <c r="O14" s="398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81"/>
      <c r="B15" s="382"/>
      <c r="C15" s="395"/>
      <c r="D15" s="396"/>
      <c r="E15" s="401" t="s">
        <v>1061</v>
      </c>
      <c r="F15" s="402"/>
      <c r="G15" s="369"/>
      <c r="H15" s="367"/>
      <c r="I15" s="367"/>
      <c r="J15" s="367"/>
      <c r="K15" s="367"/>
      <c r="L15" s="367"/>
      <c r="M15" s="367"/>
      <c r="N15" s="367"/>
      <c r="O15" s="368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5"/>
      <c r="B16" s="406"/>
      <c r="C16" s="399" t="s">
        <v>1058</v>
      </c>
      <c r="D16" s="400"/>
      <c r="E16" s="401" t="s">
        <v>1062</v>
      </c>
      <c r="F16" s="402"/>
      <c r="G16" s="80"/>
      <c r="H16" s="80" t="s">
        <v>1063</v>
      </c>
      <c r="I16" s="80"/>
      <c r="J16" s="81" t="s">
        <v>1064</v>
      </c>
      <c r="K16" s="81"/>
      <c r="L16" s="81" t="s">
        <v>1065</v>
      </c>
      <c r="M16" s="81"/>
      <c r="N16" s="81" t="s">
        <v>1066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81" t="s">
        <v>1075</v>
      </c>
      <c r="B17" s="382"/>
      <c r="C17" s="385" t="s">
        <v>1082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7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83"/>
      <c r="B18" s="384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90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1069</v>
      </c>
      <c r="B20" s="325" t="s">
        <v>1070</v>
      </c>
      <c r="C20" s="325"/>
      <c r="D20" s="325"/>
      <c r="E20" s="324" t="s">
        <v>1077</v>
      </c>
      <c r="F20" s="324"/>
      <c r="G20" s="324"/>
      <c r="H20" s="324"/>
      <c r="I20" s="319" t="s">
        <v>1078</v>
      </c>
      <c r="J20" s="319"/>
      <c r="K20" s="319"/>
      <c r="L20" s="319"/>
      <c r="M20" s="319" t="s">
        <v>1079</v>
      </c>
      <c r="N20" s="319"/>
      <c r="O20" s="320"/>
    </row>
    <row r="21" spans="1:26" ht="24" customHeight="1">
      <c r="A21" s="331" t="s">
        <v>1624</v>
      </c>
      <c r="B21" s="326" t="s">
        <v>1071</v>
      </c>
      <c r="C21" s="326"/>
      <c r="D21" s="326"/>
      <c r="E21" s="321">
        <f>(集計表!K15)</f>
        <v>33330</v>
      </c>
      <c r="F21" s="321"/>
      <c r="G21" s="321"/>
      <c r="H21" s="321"/>
      <c r="I21" s="321">
        <f>(集計表!N15)</f>
        <v>0</v>
      </c>
      <c r="J21" s="321"/>
      <c r="K21" s="321"/>
      <c r="L21" s="321"/>
      <c r="M21" s="322"/>
      <c r="N21" s="322"/>
      <c r="O21" s="323"/>
    </row>
    <row r="22" spans="1:26" ht="24" customHeight="1">
      <c r="A22" s="331"/>
      <c r="B22" s="326" t="s">
        <v>1072</v>
      </c>
      <c r="C22" s="326"/>
      <c r="D22" s="326"/>
      <c r="E22" s="321">
        <f>(集計表!K21)</f>
        <v>19160</v>
      </c>
      <c r="F22" s="321"/>
      <c r="G22" s="321"/>
      <c r="H22" s="321"/>
      <c r="I22" s="321">
        <f>(集計表!N21)</f>
        <v>0</v>
      </c>
      <c r="J22" s="321"/>
      <c r="K22" s="321"/>
      <c r="L22" s="321"/>
      <c r="M22" s="322"/>
      <c r="N22" s="322"/>
      <c r="O22" s="323"/>
    </row>
    <row r="23" spans="1:26" ht="24" customHeight="1">
      <c r="A23" s="331"/>
      <c r="B23" s="326" t="s">
        <v>1073</v>
      </c>
      <c r="C23" s="326"/>
      <c r="D23" s="326"/>
      <c r="E23" s="321">
        <f>(集計表!K27)</f>
        <v>15660</v>
      </c>
      <c r="F23" s="321"/>
      <c r="G23" s="321"/>
      <c r="H23" s="321"/>
      <c r="I23" s="321">
        <f>(集計表!N27)</f>
        <v>0</v>
      </c>
      <c r="J23" s="321"/>
      <c r="K23" s="321"/>
      <c r="L23" s="321"/>
      <c r="M23" s="322"/>
      <c r="N23" s="322"/>
      <c r="O23" s="323"/>
    </row>
    <row r="24" spans="1:26" ht="24" customHeight="1" thickBot="1">
      <c r="A24" s="331"/>
      <c r="B24" s="327" t="s">
        <v>1074</v>
      </c>
      <c r="C24" s="328"/>
      <c r="D24" s="329"/>
      <c r="E24" s="313">
        <f>(集計表!K30)</f>
        <v>7750</v>
      </c>
      <c r="F24" s="313"/>
      <c r="G24" s="313"/>
      <c r="H24" s="313"/>
      <c r="I24" s="313">
        <f>(集計表!N30)</f>
        <v>0</v>
      </c>
      <c r="J24" s="313"/>
      <c r="K24" s="313"/>
      <c r="L24" s="313"/>
      <c r="M24" s="314"/>
      <c r="N24" s="314"/>
      <c r="O24" s="315"/>
    </row>
    <row r="25" spans="1:26" ht="24" customHeight="1" thickBot="1">
      <c r="A25" s="332"/>
      <c r="B25" s="330" t="s">
        <v>1076</v>
      </c>
      <c r="C25" s="330"/>
      <c r="D25" s="330"/>
      <c r="E25" s="316">
        <f>SUM(E21:H24)</f>
        <v>75900</v>
      </c>
      <c r="F25" s="316"/>
      <c r="G25" s="316"/>
      <c r="H25" s="316"/>
      <c r="I25" s="316">
        <f>SUM(I21:L24)</f>
        <v>0</v>
      </c>
      <c r="J25" s="316"/>
      <c r="K25" s="316"/>
      <c r="L25" s="316"/>
      <c r="M25" s="317"/>
      <c r="N25" s="317"/>
      <c r="O25" s="318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806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2026/6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46176</v>
      </c>
      <c r="G2" s="795"/>
      <c r="H2" s="2" t="s">
        <v>1088</v>
      </c>
      <c r="I2" s="2" t="s">
        <v>13</v>
      </c>
      <c r="J2" s="789">
        <f>集計表!L2</f>
        <v>46178</v>
      </c>
      <c r="K2" s="790"/>
      <c r="L2" s="790"/>
      <c r="M2" s="790"/>
      <c r="N2" s="3" t="s">
        <v>49</v>
      </c>
      <c r="O2" s="4" t="s">
        <v>14</v>
      </c>
      <c r="P2" s="791">
        <f>集計表!R2</f>
        <v>46179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T66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1024</v>
      </c>
      <c r="B6" s="775" t="s">
        <v>815</v>
      </c>
      <c r="C6" s="776"/>
      <c r="D6" s="777"/>
      <c r="E6" s="26">
        <v>420</v>
      </c>
      <c r="F6" s="25"/>
      <c r="G6" s="832" t="s">
        <v>808</v>
      </c>
      <c r="H6" s="833"/>
      <c r="I6" s="833"/>
      <c r="J6" s="833"/>
      <c r="K6" s="833"/>
      <c r="L6" s="833"/>
      <c r="M6" s="834"/>
      <c r="O6" s="778" t="s">
        <v>1030</v>
      </c>
      <c r="P6" s="775" t="s">
        <v>929</v>
      </c>
      <c r="Q6" s="776"/>
      <c r="R6" s="777"/>
      <c r="S6" s="26">
        <v>770</v>
      </c>
      <c r="T6" s="25"/>
      <c r="U6" s="772" t="s">
        <v>916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816</v>
      </c>
      <c r="C7" s="751"/>
      <c r="D7" s="752"/>
      <c r="E7" s="35">
        <v>340</v>
      </c>
      <c r="F7" s="25"/>
      <c r="G7" s="824" t="s">
        <v>809</v>
      </c>
      <c r="H7" s="825"/>
      <c r="I7" s="825"/>
      <c r="J7" s="825"/>
      <c r="K7" s="825"/>
      <c r="L7" s="825"/>
      <c r="M7" s="826"/>
      <c r="O7" s="779"/>
      <c r="P7" s="750" t="s">
        <v>930</v>
      </c>
      <c r="Q7" s="751"/>
      <c r="R7" s="752"/>
      <c r="S7" s="25">
        <v>230</v>
      </c>
      <c r="T7" s="25"/>
      <c r="U7" s="753" t="s">
        <v>917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817</v>
      </c>
      <c r="C8" s="751"/>
      <c r="D8" s="752"/>
      <c r="E8" s="35">
        <v>360</v>
      </c>
      <c r="F8" s="25"/>
      <c r="G8" s="824" t="s">
        <v>810</v>
      </c>
      <c r="H8" s="825"/>
      <c r="I8" s="825"/>
      <c r="J8" s="825"/>
      <c r="K8" s="825"/>
      <c r="L8" s="825"/>
      <c r="M8" s="826"/>
      <c r="O8" s="779"/>
      <c r="P8" s="750" t="s">
        <v>931</v>
      </c>
      <c r="Q8" s="751"/>
      <c r="R8" s="752"/>
      <c r="S8" s="25">
        <v>290</v>
      </c>
      <c r="T8" s="25"/>
      <c r="U8" s="753" t="s">
        <v>918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818</v>
      </c>
      <c r="C9" s="751"/>
      <c r="D9" s="752"/>
      <c r="E9" s="35">
        <v>760</v>
      </c>
      <c r="F9" s="25"/>
      <c r="G9" s="824" t="s">
        <v>811</v>
      </c>
      <c r="H9" s="825"/>
      <c r="I9" s="825"/>
      <c r="J9" s="825"/>
      <c r="K9" s="825"/>
      <c r="L9" s="825"/>
      <c r="M9" s="826"/>
      <c r="O9" s="779"/>
      <c r="P9" s="750" t="s">
        <v>932</v>
      </c>
      <c r="Q9" s="751"/>
      <c r="R9" s="752"/>
      <c r="S9" s="25">
        <v>520</v>
      </c>
      <c r="T9" s="25"/>
      <c r="U9" s="753" t="s">
        <v>919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819</v>
      </c>
      <c r="C10" s="751"/>
      <c r="D10" s="752"/>
      <c r="E10" s="25">
        <v>600</v>
      </c>
      <c r="F10" s="25"/>
      <c r="G10" s="824" t="s">
        <v>812</v>
      </c>
      <c r="H10" s="825"/>
      <c r="I10" s="825"/>
      <c r="J10" s="825"/>
      <c r="K10" s="825"/>
      <c r="L10" s="825"/>
      <c r="M10" s="826"/>
      <c r="O10" s="779"/>
      <c r="P10" s="750" t="s">
        <v>933</v>
      </c>
      <c r="Q10" s="751"/>
      <c r="R10" s="752"/>
      <c r="S10" s="25">
        <v>550</v>
      </c>
      <c r="T10" s="25"/>
      <c r="U10" s="753" t="s">
        <v>920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820</v>
      </c>
      <c r="C11" s="751"/>
      <c r="D11" s="752"/>
      <c r="E11" s="25">
        <v>780</v>
      </c>
      <c r="F11" s="25"/>
      <c r="G11" s="824" t="s">
        <v>813</v>
      </c>
      <c r="H11" s="825"/>
      <c r="I11" s="825"/>
      <c r="J11" s="825"/>
      <c r="K11" s="825"/>
      <c r="L11" s="825"/>
      <c r="M11" s="826"/>
      <c r="O11" s="779"/>
      <c r="P11" s="750" t="s">
        <v>934</v>
      </c>
      <c r="Q11" s="751"/>
      <c r="R11" s="752"/>
      <c r="S11" s="25">
        <v>400</v>
      </c>
      <c r="T11" s="25"/>
      <c r="U11" s="753" t="s">
        <v>921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9" t="s">
        <v>821</v>
      </c>
      <c r="C12" s="760"/>
      <c r="D12" s="761"/>
      <c r="E12" s="25">
        <v>660</v>
      </c>
      <c r="F12" s="25"/>
      <c r="G12" s="835" t="s">
        <v>814</v>
      </c>
      <c r="H12" s="836"/>
      <c r="I12" s="836"/>
      <c r="J12" s="836"/>
      <c r="K12" s="836"/>
      <c r="L12" s="836"/>
      <c r="M12" s="837"/>
      <c r="O12" s="779"/>
      <c r="P12" s="750" t="s">
        <v>935</v>
      </c>
      <c r="Q12" s="751"/>
      <c r="R12" s="752"/>
      <c r="S12" s="25">
        <v>300</v>
      </c>
      <c r="T12" s="25"/>
      <c r="U12" s="753" t="s">
        <v>922</v>
      </c>
      <c r="V12" s="754"/>
      <c r="W12" s="754"/>
      <c r="X12" s="754"/>
      <c r="Y12" s="754"/>
      <c r="Z12" s="754"/>
      <c r="AA12" s="755"/>
    </row>
    <row r="13" spans="1:27" ht="12.75" customHeight="1">
      <c r="A13" s="780"/>
      <c r="B13" s="827" t="s">
        <v>9</v>
      </c>
      <c r="C13" s="827"/>
      <c r="D13" s="828"/>
      <c r="E13" s="29">
        <f>SUM(E6:E12)</f>
        <v>3920</v>
      </c>
      <c r="F13" s="29">
        <f>SUM(F6:F12)</f>
        <v>0</v>
      </c>
      <c r="G13" s="747"/>
      <c r="H13" s="748"/>
      <c r="I13" s="748"/>
      <c r="J13" s="748"/>
      <c r="K13" s="748"/>
      <c r="L13" s="748"/>
      <c r="M13" s="749"/>
      <c r="O13" s="779"/>
      <c r="P13" s="750" t="s">
        <v>936</v>
      </c>
      <c r="Q13" s="751"/>
      <c r="R13" s="752"/>
      <c r="S13" s="25">
        <v>240</v>
      </c>
      <c r="T13" s="25"/>
      <c r="U13" s="753" t="s">
        <v>923</v>
      </c>
      <c r="V13" s="754"/>
      <c r="W13" s="754"/>
      <c r="X13" s="754"/>
      <c r="Y13" s="754"/>
      <c r="Z13" s="754"/>
      <c r="AA13" s="755"/>
    </row>
    <row r="14" spans="1:27" ht="12.75" customHeight="1">
      <c r="A14" s="778" t="s">
        <v>1025</v>
      </c>
      <c r="B14" s="775" t="s">
        <v>830</v>
      </c>
      <c r="C14" s="776"/>
      <c r="D14" s="777"/>
      <c r="E14" s="26">
        <v>490</v>
      </c>
      <c r="F14" s="25"/>
      <c r="G14" s="772" t="s">
        <v>822</v>
      </c>
      <c r="H14" s="773"/>
      <c r="I14" s="773"/>
      <c r="J14" s="773"/>
      <c r="K14" s="773"/>
      <c r="L14" s="773"/>
      <c r="M14" s="774"/>
      <c r="O14" s="779"/>
      <c r="P14" s="750" t="s">
        <v>937</v>
      </c>
      <c r="Q14" s="751"/>
      <c r="R14" s="752"/>
      <c r="S14" s="25">
        <v>460</v>
      </c>
      <c r="T14" s="25"/>
      <c r="U14" s="753" t="s">
        <v>924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831</v>
      </c>
      <c r="C15" s="751"/>
      <c r="D15" s="752"/>
      <c r="E15" s="25">
        <v>610</v>
      </c>
      <c r="F15" s="25"/>
      <c r="G15" s="753" t="s">
        <v>823</v>
      </c>
      <c r="H15" s="754"/>
      <c r="I15" s="754"/>
      <c r="J15" s="754"/>
      <c r="K15" s="754"/>
      <c r="L15" s="754"/>
      <c r="M15" s="755"/>
      <c r="O15" s="779"/>
      <c r="P15" s="750" t="s">
        <v>938</v>
      </c>
      <c r="Q15" s="751"/>
      <c r="R15" s="752"/>
      <c r="S15" s="25">
        <v>360</v>
      </c>
      <c r="T15" s="25"/>
      <c r="U15" s="753" t="s">
        <v>925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0" t="s">
        <v>832</v>
      </c>
      <c r="C16" s="751"/>
      <c r="D16" s="752"/>
      <c r="E16" s="25">
        <v>500</v>
      </c>
      <c r="F16" s="25"/>
      <c r="G16" s="753" t="s">
        <v>824</v>
      </c>
      <c r="H16" s="754"/>
      <c r="I16" s="754"/>
      <c r="J16" s="754"/>
      <c r="K16" s="754"/>
      <c r="L16" s="754"/>
      <c r="M16" s="755"/>
      <c r="O16" s="779"/>
      <c r="P16" s="750" t="s">
        <v>939</v>
      </c>
      <c r="Q16" s="751"/>
      <c r="R16" s="752"/>
      <c r="S16" s="25">
        <v>820</v>
      </c>
      <c r="T16" s="25"/>
      <c r="U16" s="753" t="s">
        <v>926</v>
      </c>
      <c r="V16" s="754"/>
      <c r="W16" s="754"/>
      <c r="X16" s="754"/>
      <c r="Y16" s="754"/>
      <c r="Z16" s="754"/>
      <c r="AA16" s="755"/>
    </row>
    <row r="17" spans="1:27" ht="12.75" customHeight="1">
      <c r="A17" s="779"/>
      <c r="B17" s="750" t="s">
        <v>833</v>
      </c>
      <c r="C17" s="751"/>
      <c r="D17" s="752"/>
      <c r="E17" s="25">
        <v>140</v>
      </c>
      <c r="F17" s="25"/>
      <c r="G17" s="753" t="s">
        <v>825</v>
      </c>
      <c r="H17" s="754"/>
      <c r="I17" s="754"/>
      <c r="J17" s="754"/>
      <c r="K17" s="754"/>
      <c r="L17" s="754"/>
      <c r="M17" s="755"/>
      <c r="O17" s="779"/>
      <c r="P17" s="750" t="s">
        <v>940</v>
      </c>
      <c r="Q17" s="751"/>
      <c r="R17" s="752"/>
      <c r="S17" s="25">
        <v>310</v>
      </c>
      <c r="T17" s="25"/>
      <c r="U17" s="753" t="s">
        <v>927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834</v>
      </c>
      <c r="C18" s="751"/>
      <c r="D18" s="752"/>
      <c r="E18" s="25">
        <v>520</v>
      </c>
      <c r="F18" s="25"/>
      <c r="G18" s="753" t="s">
        <v>826</v>
      </c>
      <c r="H18" s="754"/>
      <c r="I18" s="754"/>
      <c r="J18" s="754"/>
      <c r="K18" s="754"/>
      <c r="L18" s="754"/>
      <c r="M18" s="755"/>
      <c r="O18" s="779"/>
      <c r="P18" s="759" t="s">
        <v>941</v>
      </c>
      <c r="Q18" s="760"/>
      <c r="R18" s="761"/>
      <c r="S18" s="25">
        <v>180</v>
      </c>
      <c r="T18" s="25"/>
      <c r="U18" s="765" t="s">
        <v>928</v>
      </c>
      <c r="V18" s="766"/>
      <c r="W18" s="766"/>
      <c r="X18" s="766"/>
      <c r="Y18" s="766"/>
      <c r="Z18" s="766"/>
      <c r="AA18" s="767"/>
    </row>
    <row r="19" spans="1:27" ht="12.75" customHeight="1">
      <c r="A19" s="779"/>
      <c r="B19" s="750" t="s">
        <v>835</v>
      </c>
      <c r="C19" s="751"/>
      <c r="D19" s="752"/>
      <c r="E19" s="25">
        <v>570</v>
      </c>
      <c r="F19" s="25"/>
      <c r="G19" s="753" t="s">
        <v>827</v>
      </c>
      <c r="H19" s="754"/>
      <c r="I19" s="754"/>
      <c r="J19" s="754"/>
      <c r="K19" s="754"/>
      <c r="L19" s="754"/>
      <c r="M19" s="755"/>
      <c r="O19" s="780"/>
      <c r="P19" s="762" t="s">
        <v>10</v>
      </c>
      <c r="Q19" s="763"/>
      <c r="R19" s="768"/>
      <c r="S19" s="29">
        <f>SUM(S6:S18)</f>
        <v>5430</v>
      </c>
      <c r="T19" s="29">
        <f>SUM(T6:T18)</f>
        <v>0</v>
      </c>
      <c r="U19" s="747"/>
      <c r="V19" s="748"/>
      <c r="W19" s="748"/>
      <c r="X19" s="748"/>
      <c r="Y19" s="748"/>
      <c r="Z19" s="748"/>
      <c r="AA19" s="749"/>
    </row>
    <row r="20" spans="1:27" ht="12.75" customHeight="1">
      <c r="A20" s="779"/>
      <c r="B20" s="750" t="s">
        <v>836</v>
      </c>
      <c r="C20" s="751"/>
      <c r="D20" s="752"/>
      <c r="E20" s="25">
        <v>370</v>
      </c>
      <c r="F20" s="25"/>
      <c r="G20" s="753" t="s">
        <v>828</v>
      </c>
      <c r="H20" s="754"/>
      <c r="I20" s="754"/>
      <c r="J20" s="754"/>
      <c r="K20" s="754"/>
      <c r="L20" s="754"/>
      <c r="M20" s="755"/>
      <c r="O20" s="778" t="s">
        <v>1031</v>
      </c>
      <c r="P20" s="775" t="s">
        <v>952</v>
      </c>
      <c r="Q20" s="776"/>
      <c r="R20" s="777"/>
      <c r="S20" s="26">
        <v>310</v>
      </c>
      <c r="T20" s="25"/>
      <c r="U20" s="772" t="s">
        <v>942</v>
      </c>
      <c r="V20" s="773"/>
      <c r="W20" s="773"/>
      <c r="X20" s="773"/>
      <c r="Y20" s="773"/>
      <c r="Z20" s="773"/>
      <c r="AA20" s="774"/>
    </row>
    <row r="21" spans="1:27" ht="12.75" customHeight="1">
      <c r="A21" s="779"/>
      <c r="B21" s="759" t="s">
        <v>837</v>
      </c>
      <c r="C21" s="760"/>
      <c r="D21" s="761"/>
      <c r="E21" s="25">
        <v>510</v>
      </c>
      <c r="F21" s="25"/>
      <c r="G21" s="765" t="s">
        <v>829</v>
      </c>
      <c r="H21" s="766"/>
      <c r="I21" s="766"/>
      <c r="J21" s="766"/>
      <c r="K21" s="766"/>
      <c r="L21" s="766"/>
      <c r="M21" s="767"/>
      <c r="O21" s="779"/>
      <c r="P21" s="750" t="s">
        <v>953</v>
      </c>
      <c r="Q21" s="751"/>
      <c r="R21" s="752"/>
      <c r="S21" s="35">
        <v>460</v>
      </c>
      <c r="T21" s="25"/>
      <c r="U21" s="753" t="s">
        <v>943</v>
      </c>
      <c r="V21" s="754"/>
      <c r="W21" s="754"/>
      <c r="X21" s="754"/>
      <c r="Y21" s="754"/>
      <c r="Z21" s="754"/>
      <c r="AA21" s="755"/>
    </row>
    <row r="22" spans="1:27" ht="12.75" customHeight="1">
      <c r="A22" s="780"/>
      <c r="B22" s="762" t="s">
        <v>10</v>
      </c>
      <c r="C22" s="763"/>
      <c r="D22" s="764"/>
      <c r="E22" s="29">
        <f>SUM(E14:E21)</f>
        <v>3710</v>
      </c>
      <c r="F22" s="29">
        <f>SUM(F14:F21)</f>
        <v>0</v>
      </c>
      <c r="G22" s="747"/>
      <c r="H22" s="748"/>
      <c r="I22" s="748"/>
      <c r="J22" s="748"/>
      <c r="K22" s="748"/>
      <c r="L22" s="748"/>
      <c r="M22" s="749"/>
      <c r="O22" s="779"/>
      <c r="P22" s="750" t="s">
        <v>954</v>
      </c>
      <c r="Q22" s="751"/>
      <c r="R22" s="752"/>
      <c r="S22" s="25">
        <v>510</v>
      </c>
      <c r="T22" s="25"/>
      <c r="U22" s="753" t="s">
        <v>944</v>
      </c>
      <c r="V22" s="754"/>
      <c r="W22" s="754"/>
      <c r="X22" s="754"/>
      <c r="Y22" s="754"/>
      <c r="Z22" s="754"/>
      <c r="AA22" s="755"/>
    </row>
    <row r="23" spans="1:27" ht="12.75" customHeight="1">
      <c r="A23" s="778" t="s">
        <v>1026</v>
      </c>
      <c r="B23" s="775" t="s">
        <v>852</v>
      </c>
      <c r="C23" s="776"/>
      <c r="D23" s="777"/>
      <c r="E23" s="26">
        <v>450</v>
      </c>
      <c r="F23" s="25"/>
      <c r="G23" s="806" t="s">
        <v>838</v>
      </c>
      <c r="H23" s="807"/>
      <c r="I23" s="807"/>
      <c r="J23" s="807"/>
      <c r="K23" s="807"/>
      <c r="L23" s="807"/>
      <c r="M23" s="808"/>
      <c r="O23" s="779"/>
      <c r="P23" s="750" t="s">
        <v>955</v>
      </c>
      <c r="Q23" s="751"/>
      <c r="R23" s="752"/>
      <c r="S23" s="25">
        <v>490</v>
      </c>
      <c r="T23" s="25"/>
      <c r="U23" s="753" t="s">
        <v>945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853</v>
      </c>
      <c r="C24" s="751"/>
      <c r="D24" s="752"/>
      <c r="E24" s="25">
        <v>300</v>
      </c>
      <c r="F24" s="25"/>
      <c r="G24" s="744" t="s">
        <v>839</v>
      </c>
      <c r="H24" s="745"/>
      <c r="I24" s="745"/>
      <c r="J24" s="745"/>
      <c r="K24" s="745"/>
      <c r="L24" s="745"/>
      <c r="M24" s="746"/>
      <c r="O24" s="779"/>
      <c r="P24" s="750" t="s">
        <v>956</v>
      </c>
      <c r="Q24" s="751"/>
      <c r="R24" s="752"/>
      <c r="S24" s="25">
        <v>350</v>
      </c>
      <c r="T24" s="25"/>
      <c r="U24" s="753" t="s">
        <v>946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854</v>
      </c>
      <c r="C25" s="751"/>
      <c r="D25" s="752"/>
      <c r="E25" s="25">
        <v>680</v>
      </c>
      <c r="F25" s="25"/>
      <c r="G25" s="744" t="s">
        <v>840</v>
      </c>
      <c r="H25" s="745"/>
      <c r="I25" s="745"/>
      <c r="J25" s="745"/>
      <c r="K25" s="745"/>
      <c r="L25" s="745"/>
      <c r="M25" s="746"/>
      <c r="O25" s="779"/>
      <c r="P25" s="750" t="s">
        <v>957</v>
      </c>
      <c r="Q25" s="751"/>
      <c r="R25" s="752"/>
      <c r="S25" s="25">
        <v>470</v>
      </c>
      <c r="T25" s="25"/>
      <c r="U25" s="753" t="s">
        <v>947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855</v>
      </c>
      <c r="C26" s="751"/>
      <c r="D26" s="752"/>
      <c r="E26" s="25">
        <v>120</v>
      </c>
      <c r="F26" s="25"/>
      <c r="G26" s="744" t="s">
        <v>841</v>
      </c>
      <c r="H26" s="745"/>
      <c r="I26" s="745"/>
      <c r="J26" s="745"/>
      <c r="K26" s="745"/>
      <c r="L26" s="745"/>
      <c r="M26" s="746"/>
      <c r="O26" s="779"/>
      <c r="P26" s="750" t="s">
        <v>958</v>
      </c>
      <c r="Q26" s="751"/>
      <c r="R26" s="752"/>
      <c r="S26" s="25">
        <v>350</v>
      </c>
      <c r="T26" s="25"/>
      <c r="U26" s="753" t="s">
        <v>948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0" t="s">
        <v>856</v>
      </c>
      <c r="C27" s="751"/>
      <c r="D27" s="752"/>
      <c r="E27" s="25">
        <v>320</v>
      </c>
      <c r="F27" s="25"/>
      <c r="G27" s="744" t="s">
        <v>842</v>
      </c>
      <c r="H27" s="745"/>
      <c r="I27" s="745"/>
      <c r="J27" s="745"/>
      <c r="K27" s="745"/>
      <c r="L27" s="745"/>
      <c r="M27" s="746"/>
      <c r="O27" s="779"/>
      <c r="P27" s="750" t="s">
        <v>959</v>
      </c>
      <c r="Q27" s="751"/>
      <c r="R27" s="752"/>
      <c r="S27" s="25">
        <v>490</v>
      </c>
      <c r="T27" s="25"/>
      <c r="U27" s="753" t="s">
        <v>949</v>
      </c>
      <c r="V27" s="754"/>
      <c r="W27" s="754"/>
      <c r="X27" s="754"/>
      <c r="Y27" s="754"/>
      <c r="Z27" s="754"/>
      <c r="AA27" s="755"/>
    </row>
    <row r="28" spans="1:27" ht="12.75" customHeight="1">
      <c r="A28" s="779"/>
      <c r="B28" s="750" t="s">
        <v>857</v>
      </c>
      <c r="C28" s="751"/>
      <c r="D28" s="752"/>
      <c r="E28" s="25">
        <v>450</v>
      </c>
      <c r="F28" s="25"/>
      <c r="G28" s="744" t="s">
        <v>843</v>
      </c>
      <c r="H28" s="745"/>
      <c r="I28" s="745"/>
      <c r="J28" s="745"/>
      <c r="K28" s="745"/>
      <c r="L28" s="745"/>
      <c r="M28" s="746"/>
      <c r="O28" s="779"/>
      <c r="P28" s="750" t="s">
        <v>960</v>
      </c>
      <c r="Q28" s="751"/>
      <c r="R28" s="752"/>
      <c r="S28" s="25">
        <v>370</v>
      </c>
      <c r="T28" s="25"/>
      <c r="U28" s="753" t="s">
        <v>950</v>
      </c>
      <c r="V28" s="754"/>
      <c r="W28" s="754"/>
      <c r="X28" s="754"/>
      <c r="Y28" s="754"/>
      <c r="Z28" s="754"/>
      <c r="AA28" s="755"/>
    </row>
    <row r="29" spans="1:27" ht="12.75" customHeight="1">
      <c r="A29" s="779"/>
      <c r="B29" s="750" t="s">
        <v>1080</v>
      </c>
      <c r="C29" s="751"/>
      <c r="D29" s="752"/>
      <c r="E29" s="25">
        <v>500</v>
      </c>
      <c r="F29" s="25"/>
      <c r="G29" s="744" t="s">
        <v>844</v>
      </c>
      <c r="H29" s="745"/>
      <c r="I29" s="745"/>
      <c r="J29" s="745"/>
      <c r="K29" s="745"/>
      <c r="L29" s="745"/>
      <c r="M29" s="746"/>
      <c r="O29" s="779"/>
      <c r="P29" s="759" t="s">
        <v>961</v>
      </c>
      <c r="Q29" s="760"/>
      <c r="R29" s="761"/>
      <c r="S29" s="27">
        <v>500</v>
      </c>
      <c r="T29" s="25"/>
      <c r="U29" s="765" t="s">
        <v>951</v>
      </c>
      <c r="V29" s="766"/>
      <c r="W29" s="766"/>
      <c r="X29" s="766"/>
      <c r="Y29" s="766"/>
      <c r="Z29" s="766"/>
      <c r="AA29" s="767"/>
    </row>
    <row r="30" spans="1:27" ht="12.75" customHeight="1">
      <c r="A30" s="779"/>
      <c r="B30" s="750" t="s">
        <v>1081</v>
      </c>
      <c r="C30" s="751"/>
      <c r="D30" s="752"/>
      <c r="E30" s="25">
        <v>530</v>
      </c>
      <c r="F30" s="25"/>
      <c r="G30" s="744" t="s">
        <v>845</v>
      </c>
      <c r="H30" s="745"/>
      <c r="I30" s="745"/>
      <c r="J30" s="745"/>
      <c r="K30" s="745"/>
      <c r="L30" s="745"/>
      <c r="M30" s="746"/>
      <c r="O30" s="780"/>
      <c r="P30" s="762" t="s">
        <v>10</v>
      </c>
      <c r="Q30" s="763"/>
      <c r="R30" s="768"/>
      <c r="S30" s="29">
        <f>SUM(S20:S29)</f>
        <v>4300</v>
      </c>
      <c r="T30" s="29">
        <f>SUM(T20:T29)</f>
        <v>0</v>
      </c>
      <c r="U30" s="747"/>
      <c r="V30" s="748"/>
      <c r="W30" s="748"/>
      <c r="X30" s="748"/>
      <c r="Y30" s="748"/>
      <c r="Z30" s="748"/>
      <c r="AA30" s="749"/>
    </row>
    <row r="31" spans="1:27" ht="12.75" customHeight="1">
      <c r="A31" s="779"/>
      <c r="B31" s="750" t="s">
        <v>858</v>
      </c>
      <c r="C31" s="751"/>
      <c r="D31" s="752"/>
      <c r="E31" s="25">
        <v>680</v>
      </c>
      <c r="F31" s="25"/>
      <c r="G31" s="744" t="s">
        <v>846</v>
      </c>
      <c r="H31" s="745"/>
      <c r="I31" s="745"/>
      <c r="J31" s="745"/>
      <c r="K31" s="745"/>
      <c r="L31" s="745"/>
      <c r="M31" s="746"/>
      <c r="O31" s="778" t="s">
        <v>1032</v>
      </c>
      <c r="P31" s="775" t="s">
        <v>975</v>
      </c>
      <c r="Q31" s="776"/>
      <c r="R31" s="777"/>
      <c r="S31" s="26">
        <v>420</v>
      </c>
      <c r="T31" s="25"/>
      <c r="U31" s="806" t="s">
        <v>962</v>
      </c>
      <c r="V31" s="807"/>
      <c r="W31" s="807"/>
      <c r="X31" s="807"/>
      <c r="Y31" s="807"/>
      <c r="Z31" s="807"/>
      <c r="AA31" s="808"/>
    </row>
    <row r="32" spans="1:27" ht="12.75" customHeight="1">
      <c r="A32" s="779"/>
      <c r="B32" s="750" t="s">
        <v>859</v>
      </c>
      <c r="C32" s="751"/>
      <c r="D32" s="752"/>
      <c r="E32" s="25">
        <v>590</v>
      </c>
      <c r="F32" s="25"/>
      <c r="G32" s="744" t="s">
        <v>847</v>
      </c>
      <c r="H32" s="745"/>
      <c r="I32" s="745"/>
      <c r="J32" s="745"/>
      <c r="K32" s="745"/>
      <c r="L32" s="745"/>
      <c r="M32" s="746"/>
      <c r="O32" s="779"/>
      <c r="P32" s="750" t="s">
        <v>976</v>
      </c>
      <c r="Q32" s="751"/>
      <c r="R32" s="752"/>
      <c r="S32" s="25">
        <v>320</v>
      </c>
      <c r="T32" s="25"/>
      <c r="U32" s="744" t="s">
        <v>963</v>
      </c>
      <c r="V32" s="745"/>
      <c r="W32" s="745"/>
      <c r="X32" s="745"/>
      <c r="Y32" s="745"/>
      <c r="Z32" s="745"/>
      <c r="AA32" s="746"/>
    </row>
    <row r="33" spans="1:27" ht="12.75" customHeight="1">
      <c r="A33" s="779"/>
      <c r="B33" s="750" t="s">
        <v>860</v>
      </c>
      <c r="C33" s="751"/>
      <c r="D33" s="752"/>
      <c r="E33" s="25">
        <v>800</v>
      </c>
      <c r="F33" s="25"/>
      <c r="G33" s="744" t="s">
        <v>848</v>
      </c>
      <c r="H33" s="745"/>
      <c r="I33" s="745"/>
      <c r="J33" s="745"/>
      <c r="K33" s="745"/>
      <c r="L33" s="745"/>
      <c r="M33" s="746"/>
      <c r="O33" s="779"/>
      <c r="P33" s="750" t="s">
        <v>977</v>
      </c>
      <c r="Q33" s="751"/>
      <c r="R33" s="752"/>
      <c r="S33" s="25">
        <v>380</v>
      </c>
      <c r="T33" s="25"/>
      <c r="U33" s="744" t="s">
        <v>964</v>
      </c>
      <c r="V33" s="745"/>
      <c r="W33" s="745"/>
      <c r="X33" s="745"/>
      <c r="Y33" s="745"/>
      <c r="Z33" s="745"/>
      <c r="AA33" s="746"/>
    </row>
    <row r="34" spans="1:27" ht="12.75" customHeight="1">
      <c r="A34" s="779"/>
      <c r="B34" s="750" t="s">
        <v>861</v>
      </c>
      <c r="C34" s="751"/>
      <c r="D34" s="752"/>
      <c r="E34" s="25">
        <v>550</v>
      </c>
      <c r="F34" s="25"/>
      <c r="G34" s="744" t="s">
        <v>849</v>
      </c>
      <c r="H34" s="745"/>
      <c r="I34" s="745"/>
      <c r="J34" s="745"/>
      <c r="K34" s="745"/>
      <c r="L34" s="745"/>
      <c r="M34" s="746"/>
      <c r="O34" s="779"/>
      <c r="P34" s="750" t="s">
        <v>978</v>
      </c>
      <c r="Q34" s="751"/>
      <c r="R34" s="752"/>
      <c r="S34" s="25">
        <v>540</v>
      </c>
      <c r="T34" s="25"/>
      <c r="U34" s="744" t="s">
        <v>965</v>
      </c>
      <c r="V34" s="745"/>
      <c r="W34" s="745"/>
      <c r="X34" s="745"/>
      <c r="Y34" s="745"/>
      <c r="Z34" s="745"/>
      <c r="AA34" s="746"/>
    </row>
    <row r="35" spans="1:27" ht="12.75" customHeight="1">
      <c r="A35" s="779"/>
      <c r="B35" s="750" t="s">
        <v>862</v>
      </c>
      <c r="C35" s="751"/>
      <c r="D35" s="752"/>
      <c r="E35" s="25">
        <v>550</v>
      </c>
      <c r="F35" s="25"/>
      <c r="G35" s="744" t="s">
        <v>850</v>
      </c>
      <c r="H35" s="745"/>
      <c r="I35" s="745"/>
      <c r="J35" s="745"/>
      <c r="K35" s="745"/>
      <c r="L35" s="745"/>
      <c r="M35" s="746"/>
      <c r="O35" s="779"/>
      <c r="P35" s="750" t="s">
        <v>979</v>
      </c>
      <c r="Q35" s="751"/>
      <c r="R35" s="752"/>
      <c r="S35" s="25">
        <v>290</v>
      </c>
      <c r="T35" s="25"/>
      <c r="U35" s="744" t="s">
        <v>966</v>
      </c>
      <c r="V35" s="745"/>
      <c r="W35" s="745"/>
      <c r="X35" s="745"/>
      <c r="Y35" s="745"/>
      <c r="Z35" s="745"/>
      <c r="AA35" s="746"/>
    </row>
    <row r="36" spans="1:27" ht="12.75" customHeight="1">
      <c r="A36" s="779"/>
      <c r="B36" s="759" t="s">
        <v>863</v>
      </c>
      <c r="C36" s="760"/>
      <c r="D36" s="761"/>
      <c r="E36" s="25">
        <v>360</v>
      </c>
      <c r="F36" s="25"/>
      <c r="G36" s="810" t="s">
        <v>851</v>
      </c>
      <c r="H36" s="811"/>
      <c r="I36" s="811"/>
      <c r="J36" s="811"/>
      <c r="K36" s="811"/>
      <c r="L36" s="811"/>
      <c r="M36" s="812"/>
      <c r="O36" s="779"/>
      <c r="P36" s="750" t="s">
        <v>980</v>
      </c>
      <c r="Q36" s="751"/>
      <c r="R36" s="752"/>
      <c r="S36" s="25">
        <v>240</v>
      </c>
      <c r="T36" s="25"/>
      <c r="U36" s="744" t="s">
        <v>967</v>
      </c>
      <c r="V36" s="745"/>
      <c r="W36" s="745"/>
      <c r="X36" s="745"/>
      <c r="Y36" s="745"/>
      <c r="Z36" s="745"/>
      <c r="AA36" s="746"/>
    </row>
    <row r="37" spans="1:27" ht="12.75" customHeight="1">
      <c r="A37" s="780"/>
      <c r="B37" s="762" t="s">
        <v>10</v>
      </c>
      <c r="C37" s="763"/>
      <c r="D37" s="768"/>
      <c r="E37" s="29">
        <f>SUM(E23:E36)</f>
        <v>6880</v>
      </c>
      <c r="F37" s="29">
        <f>SUM(F23:F36)</f>
        <v>0</v>
      </c>
      <c r="G37" s="747"/>
      <c r="H37" s="748"/>
      <c r="I37" s="748"/>
      <c r="J37" s="748"/>
      <c r="K37" s="748"/>
      <c r="L37" s="748"/>
      <c r="M37" s="749"/>
      <c r="O37" s="779"/>
      <c r="P37" s="750" t="s">
        <v>981</v>
      </c>
      <c r="Q37" s="751"/>
      <c r="R37" s="752"/>
      <c r="S37" s="25">
        <v>350</v>
      </c>
      <c r="T37" s="25"/>
      <c r="U37" s="744" t="s">
        <v>968</v>
      </c>
      <c r="V37" s="745"/>
      <c r="W37" s="745"/>
      <c r="X37" s="745"/>
      <c r="Y37" s="745"/>
      <c r="Z37" s="745"/>
      <c r="AA37" s="746"/>
    </row>
    <row r="38" spans="1:27" ht="12.75" customHeight="1">
      <c r="A38" s="778" t="s">
        <v>1028</v>
      </c>
      <c r="B38" s="775" t="s">
        <v>871</v>
      </c>
      <c r="C38" s="776"/>
      <c r="D38" s="777"/>
      <c r="E38" s="26">
        <v>580</v>
      </c>
      <c r="F38" s="25"/>
      <c r="G38" s="772" t="s">
        <v>864</v>
      </c>
      <c r="H38" s="773"/>
      <c r="I38" s="773"/>
      <c r="J38" s="773"/>
      <c r="K38" s="773"/>
      <c r="L38" s="773"/>
      <c r="M38" s="774"/>
      <c r="O38" s="779"/>
      <c r="P38" s="750" t="s">
        <v>982</v>
      </c>
      <c r="Q38" s="751"/>
      <c r="R38" s="752"/>
      <c r="S38" s="25">
        <v>200</v>
      </c>
      <c r="T38" s="25"/>
      <c r="U38" s="744" t="s">
        <v>969</v>
      </c>
      <c r="V38" s="745"/>
      <c r="W38" s="745"/>
      <c r="X38" s="745"/>
      <c r="Y38" s="745"/>
      <c r="Z38" s="745"/>
      <c r="AA38" s="746"/>
    </row>
    <row r="39" spans="1:27" ht="12.75" customHeight="1">
      <c r="A39" s="779"/>
      <c r="B39" s="750" t="s">
        <v>872</v>
      </c>
      <c r="C39" s="751"/>
      <c r="D39" s="752"/>
      <c r="E39" s="25">
        <v>440</v>
      </c>
      <c r="F39" s="25"/>
      <c r="G39" s="753" t="s">
        <v>865</v>
      </c>
      <c r="H39" s="754"/>
      <c r="I39" s="754"/>
      <c r="J39" s="754"/>
      <c r="K39" s="754"/>
      <c r="L39" s="754"/>
      <c r="M39" s="755"/>
      <c r="O39" s="779"/>
      <c r="P39" s="750" t="s">
        <v>983</v>
      </c>
      <c r="Q39" s="751"/>
      <c r="R39" s="752"/>
      <c r="S39" s="25">
        <v>350</v>
      </c>
      <c r="T39" s="25"/>
      <c r="U39" s="744" t="s">
        <v>970</v>
      </c>
      <c r="V39" s="745"/>
      <c r="W39" s="745"/>
      <c r="X39" s="745"/>
      <c r="Y39" s="745"/>
      <c r="Z39" s="745"/>
      <c r="AA39" s="746"/>
    </row>
    <row r="40" spans="1:27" ht="12.75" customHeight="1">
      <c r="A40" s="779"/>
      <c r="B40" s="750" t="s">
        <v>873</v>
      </c>
      <c r="C40" s="751"/>
      <c r="D40" s="752"/>
      <c r="E40" s="25">
        <v>590</v>
      </c>
      <c r="F40" s="25"/>
      <c r="G40" s="753" t="s">
        <v>866</v>
      </c>
      <c r="H40" s="754"/>
      <c r="I40" s="754"/>
      <c r="J40" s="754"/>
      <c r="K40" s="754"/>
      <c r="L40" s="754"/>
      <c r="M40" s="755"/>
      <c r="O40" s="779"/>
      <c r="P40" s="750" t="s">
        <v>984</v>
      </c>
      <c r="Q40" s="751"/>
      <c r="R40" s="752"/>
      <c r="S40" s="25">
        <v>460</v>
      </c>
      <c r="T40" s="25"/>
      <c r="U40" s="744" t="s">
        <v>971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874</v>
      </c>
      <c r="C41" s="751"/>
      <c r="D41" s="752"/>
      <c r="E41" s="25">
        <v>480</v>
      </c>
      <c r="F41" s="25"/>
      <c r="G41" s="753" t="s">
        <v>867</v>
      </c>
      <c r="H41" s="754"/>
      <c r="I41" s="754"/>
      <c r="J41" s="754"/>
      <c r="K41" s="754"/>
      <c r="L41" s="754"/>
      <c r="M41" s="755"/>
      <c r="O41" s="779"/>
      <c r="P41" s="750" t="s">
        <v>985</v>
      </c>
      <c r="Q41" s="751"/>
      <c r="R41" s="752"/>
      <c r="S41" s="25">
        <v>320</v>
      </c>
      <c r="T41" s="25"/>
      <c r="U41" s="744" t="s">
        <v>972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875</v>
      </c>
      <c r="C42" s="751"/>
      <c r="D42" s="752"/>
      <c r="E42" s="25">
        <v>390</v>
      </c>
      <c r="F42" s="25"/>
      <c r="G42" s="753" t="s">
        <v>868</v>
      </c>
      <c r="H42" s="754"/>
      <c r="I42" s="754"/>
      <c r="J42" s="754"/>
      <c r="K42" s="754"/>
      <c r="L42" s="754"/>
      <c r="M42" s="755"/>
      <c r="O42" s="779"/>
      <c r="P42" s="750" t="s">
        <v>986</v>
      </c>
      <c r="Q42" s="751"/>
      <c r="R42" s="752"/>
      <c r="S42" s="25">
        <v>470</v>
      </c>
      <c r="T42" s="25"/>
      <c r="U42" s="744" t="s">
        <v>973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876</v>
      </c>
      <c r="C43" s="751"/>
      <c r="D43" s="752"/>
      <c r="E43" s="25">
        <v>400</v>
      </c>
      <c r="F43" s="25"/>
      <c r="G43" s="753" t="s">
        <v>869</v>
      </c>
      <c r="H43" s="754"/>
      <c r="I43" s="754"/>
      <c r="J43" s="754"/>
      <c r="K43" s="754"/>
      <c r="L43" s="754"/>
      <c r="M43" s="755"/>
      <c r="O43" s="779"/>
      <c r="P43" s="759" t="s">
        <v>987</v>
      </c>
      <c r="Q43" s="760"/>
      <c r="R43" s="761"/>
      <c r="S43" s="25">
        <v>460</v>
      </c>
      <c r="T43" s="25"/>
      <c r="U43" s="810" t="s">
        <v>974</v>
      </c>
      <c r="V43" s="811"/>
      <c r="W43" s="811"/>
      <c r="X43" s="811"/>
      <c r="Y43" s="811"/>
      <c r="Z43" s="811"/>
      <c r="AA43" s="812"/>
    </row>
    <row r="44" spans="1:27" ht="12.75" customHeight="1">
      <c r="A44" s="779"/>
      <c r="B44" s="759" t="s">
        <v>877</v>
      </c>
      <c r="C44" s="760"/>
      <c r="D44" s="761"/>
      <c r="E44" s="25">
        <v>340</v>
      </c>
      <c r="F44" s="25"/>
      <c r="G44" s="765" t="s">
        <v>870</v>
      </c>
      <c r="H44" s="766"/>
      <c r="I44" s="766"/>
      <c r="J44" s="766"/>
      <c r="K44" s="766"/>
      <c r="L44" s="766"/>
      <c r="M44" s="767"/>
      <c r="O44" s="780"/>
      <c r="P44" s="762" t="s">
        <v>10</v>
      </c>
      <c r="Q44" s="763"/>
      <c r="R44" s="768"/>
      <c r="S44" s="29">
        <f>SUM(S31:S43)</f>
        <v>4800</v>
      </c>
      <c r="T44" s="29">
        <f>SUM(T31:T43)</f>
        <v>0</v>
      </c>
      <c r="U44" s="747"/>
      <c r="V44" s="748"/>
      <c r="W44" s="748"/>
      <c r="X44" s="748"/>
      <c r="Y44" s="748"/>
      <c r="Z44" s="748"/>
      <c r="AA44" s="749"/>
    </row>
    <row r="45" spans="1:27" ht="12.75" customHeight="1">
      <c r="A45" s="780"/>
      <c r="B45" s="762" t="s">
        <v>10</v>
      </c>
      <c r="C45" s="763"/>
      <c r="D45" s="764"/>
      <c r="E45" s="29">
        <f>SUM(E38:E44)</f>
        <v>3220</v>
      </c>
      <c r="F45" s="29">
        <f>SUM(F38:F44)</f>
        <v>0</v>
      </c>
      <c r="G45" s="747"/>
      <c r="H45" s="748"/>
      <c r="I45" s="748"/>
      <c r="J45" s="748"/>
      <c r="K45" s="748"/>
      <c r="L45" s="748"/>
      <c r="M45" s="749"/>
      <c r="O45" s="778" t="s">
        <v>1033</v>
      </c>
      <c r="P45" s="775" t="s">
        <v>998</v>
      </c>
      <c r="Q45" s="776"/>
      <c r="R45" s="777"/>
      <c r="S45" s="26">
        <v>730</v>
      </c>
      <c r="T45" s="25"/>
      <c r="U45" s="772" t="s">
        <v>988</v>
      </c>
      <c r="V45" s="773"/>
      <c r="W45" s="773"/>
      <c r="X45" s="773"/>
      <c r="Y45" s="773"/>
      <c r="Z45" s="773"/>
      <c r="AA45" s="774"/>
    </row>
    <row r="46" spans="1:27" ht="12.75" customHeight="1">
      <c r="A46" s="778" t="s">
        <v>1027</v>
      </c>
      <c r="B46" s="775" t="s">
        <v>886</v>
      </c>
      <c r="C46" s="776"/>
      <c r="D46" s="777"/>
      <c r="E46" s="26">
        <v>500</v>
      </c>
      <c r="F46" s="25"/>
      <c r="G46" s="772" t="s">
        <v>878</v>
      </c>
      <c r="H46" s="773"/>
      <c r="I46" s="773"/>
      <c r="J46" s="773"/>
      <c r="K46" s="773"/>
      <c r="L46" s="773"/>
      <c r="M46" s="774"/>
      <c r="O46" s="779"/>
      <c r="P46" s="750" t="s">
        <v>999</v>
      </c>
      <c r="Q46" s="751"/>
      <c r="R46" s="752"/>
      <c r="S46" s="25">
        <v>340</v>
      </c>
      <c r="T46" s="25"/>
      <c r="U46" s="753" t="s">
        <v>989</v>
      </c>
      <c r="V46" s="754"/>
      <c r="W46" s="754"/>
      <c r="X46" s="754"/>
      <c r="Y46" s="754"/>
      <c r="Z46" s="754"/>
      <c r="AA46" s="755"/>
    </row>
    <row r="47" spans="1:27" ht="12.75" customHeight="1">
      <c r="A47" s="779"/>
      <c r="B47" s="750" t="s">
        <v>887</v>
      </c>
      <c r="C47" s="751"/>
      <c r="D47" s="752"/>
      <c r="E47" s="25">
        <v>390</v>
      </c>
      <c r="F47" s="25"/>
      <c r="G47" s="753" t="s">
        <v>879</v>
      </c>
      <c r="H47" s="754"/>
      <c r="I47" s="754"/>
      <c r="J47" s="754"/>
      <c r="K47" s="754"/>
      <c r="L47" s="754"/>
      <c r="M47" s="755"/>
      <c r="O47" s="779"/>
      <c r="P47" s="750" t="s">
        <v>1000</v>
      </c>
      <c r="Q47" s="751"/>
      <c r="R47" s="752"/>
      <c r="S47" s="25">
        <v>550</v>
      </c>
      <c r="T47" s="25"/>
      <c r="U47" s="753" t="s">
        <v>990</v>
      </c>
      <c r="V47" s="754"/>
      <c r="W47" s="754"/>
      <c r="X47" s="754"/>
      <c r="Y47" s="754"/>
      <c r="Z47" s="754"/>
      <c r="AA47" s="755"/>
    </row>
    <row r="48" spans="1:27" ht="12.75" customHeight="1">
      <c r="A48" s="779"/>
      <c r="B48" s="750" t="s">
        <v>888</v>
      </c>
      <c r="C48" s="751"/>
      <c r="D48" s="752"/>
      <c r="E48" s="25">
        <v>310</v>
      </c>
      <c r="F48" s="25"/>
      <c r="G48" s="753" t="s">
        <v>880</v>
      </c>
      <c r="H48" s="754"/>
      <c r="I48" s="754"/>
      <c r="J48" s="754"/>
      <c r="K48" s="754"/>
      <c r="L48" s="754"/>
      <c r="M48" s="755"/>
      <c r="O48" s="779"/>
      <c r="P48" s="750" t="s">
        <v>1001</v>
      </c>
      <c r="Q48" s="751"/>
      <c r="R48" s="752"/>
      <c r="S48" s="25">
        <v>570</v>
      </c>
      <c r="T48" s="25"/>
      <c r="U48" s="753" t="s">
        <v>991</v>
      </c>
      <c r="V48" s="754"/>
      <c r="W48" s="754"/>
      <c r="X48" s="754"/>
      <c r="Y48" s="754"/>
      <c r="Z48" s="754"/>
      <c r="AA48" s="755"/>
    </row>
    <row r="49" spans="1:27" ht="12.75" customHeight="1">
      <c r="A49" s="779"/>
      <c r="B49" s="750" t="s">
        <v>889</v>
      </c>
      <c r="C49" s="751"/>
      <c r="D49" s="752"/>
      <c r="E49" s="25">
        <v>560</v>
      </c>
      <c r="F49" s="25"/>
      <c r="G49" s="753" t="s">
        <v>881</v>
      </c>
      <c r="H49" s="754"/>
      <c r="I49" s="754"/>
      <c r="J49" s="754"/>
      <c r="K49" s="754"/>
      <c r="L49" s="754"/>
      <c r="M49" s="755"/>
      <c r="O49" s="779"/>
      <c r="P49" s="750" t="s">
        <v>1002</v>
      </c>
      <c r="Q49" s="751"/>
      <c r="R49" s="752"/>
      <c r="S49" s="25">
        <v>600</v>
      </c>
      <c r="T49" s="25"/>
      <c r="U49" s="753" t="s">
        <v>992</v>
      </c>
      <c r="V49" s="754"/>
      <c r="W49" s="754"/>
      <c r="X49" s="754"/>
      <c r="Y49" s="754"/>
      <c r="Z49" s="754"/>
      <c r="AA49" s="755"/>
    </row>
    <row r="50" spans="1:27" ht="12.75" customHeight="1">
      <c r="A50" s="779"/>
      <c r="B50" s="750" t="s">
        <v>890</v>
      </c>
      <c r="C50" s="751"/>
      <c r="D50" s="752"/>
      <c r="E50" s="25">
        <v>350</v>
      </c>
      <c r="F50" s="25"/>
      <c r="G50" s="753" t="s">
        <v>882</v>
      </c>
      <c r="H50" s="754"/>
      <c r="I50" s="754"/>
      <c r="J50" s="754"/>
      <c r="K50" s="754"/>
      <c r="L50" s="754"/>
      <c r="M50" s="755"/>
      <c r="O50" s="779"/>
      <c r="P50" s="750" t="s">
        <v>1003</v>
      </c>
      <c r="Q50" s="751"/>
      <c r="R50" s="752"/>
      <c r="S50" s="25">
        <v>650</v>
      </c>
      <c r="T50" s="25"/>
      <c r="U50" s="753" t="s">
        <v>993</v>
      </c>
      <c r="V50" s="754"/>
      <c r="W50" s="754"/>
      <c r="X50" s="754"/>
      <c r="Y50" s="754"/>
      <c r="Z50" s="754"/>
      <c r="AA50" s="755"/>
    </row>
    <row r="51" spans="1:27" ht="12.75" customHeight="1">
      <c r="A51" s="779"/>
      <c r="B51" s="750" t="s">
        <v>891</v>
      </c>
      <c r="C51" s="751"/>
      <c r="D51" s="752"/>
      <c r="E51" s="25">
        <v>580</v>
      </c>
      <c r="F51" s="25"/>
      <c r="G51" s="753" t="s">
        <v>883</v>
      </c>
      <c r="H51" s="754"/>
      <c r="I51" s="754"/>
      <c r="J51" s="754"/>
      <c r="K51" s="754"/>
      <c r="L51" s="754"/>
      <c r="M51" s="755"/>
      <c r="O51" s="779"/>
      <c r="P51" s="750" t="s">
        <v>1004</v>
      </c>
      <c r="Q51" s="751"/>
      <c r="R51" s="752"/>
      <c r="S51" s="25">
        <v>290</v>
      </c>
      <c r="T51" s="25"/>
      <c r="U51" s="753" t="s">
        <v>994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892</v>
      </c>
      <c r="C52" s="751"/>
      <c r="D52" s="752"/>
      <c r="E52" s="25">
        <v>160</v>
      </c>
      <c r="F52" s="25"/>
      <c r="G52" s="753" t="s">
        <v>884</v>
      </c>
      <c r="H52" s="754"/>
      <c r="I52" s="754"/>
      <c r="J52" s="754"/>
      <c r="K52" s="754"/>
      <c r="L52" s="754"/>
      <c r="M52" s="755"/>
      <c r="O52" s="779"/>
      <c r="P52" s="750" t="s">
        <v>1005</v>
      </c>
      <c r="Q52" s="751"/>
      <c r="R52" s="752"/>
      <c r="S52" s="25">
        <v>450</v>
      </c>
      <c r="T52" s="25"/>
      <c r="U52" s="753" t="s">
        <v>995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9" t="s">
        <v>893</v>
      </c>
      <c r="C53" s="760"/>
      <c r="D53" s="761"/>
      <c r="E53" s="25">
        <v>320</v>
      </c>
      <c r="F53" s="25"/>
      <c r="G53" s="765" t="s">
        <v>885</v>
      </c>
      <c r="H53" s="766"/>
      <c r="I53" s="766"/>
      <c r="J53" s="766"/>
      <c r="K53" s="766"/>
      <c r="L53" s="766"/>
      <c r="M53" s="767"/>
      <c r="O53" s="779"/>
      <c r="P53" s="750" t="s">
        <v>1006</v>
      </c>
      <c r="Q53" s="751"/>
      <c r="R53" s="752"/>
      <c r="S53" s="25">
        <v>560</v>
      </c>
      <c r="T53" s="25"/>
      <c r="U53" s="753" t="s">
        <v>996</v>
      </c>
      <c r="V53" s="754"/>
      <c r="W53" s="754"/>
      <c r="X53" s="754"/>
      <c r="Y53" s="754"/>
      <c r="Z53" s="754"/>
      <c r="AA53" s="755"/>
    </row>
    <row r="54" spans="1:27" ht="12.75" customHeight="1">
      <c r="A54" s="780"/>
      <c r="B54" s="762" t="s">
        <v>10</v>
      </c>
      <c r="C54" s="763"/>
      <c r="D54" s="764"/>
      <c r="E54" s="29">
        <f>SUM(E46:E53)</f>
        <v>3170</v>
      </c>
      <c r="F54" s="29">
        <f>SUM(F46:F53)</f>
        <v>0</v>
      </c>
      <c r="G54" s="756"/>
      <c r="H54" s="757"/>
      <c r="I54" s="757"/>
      <c r="J54" s="757"/>
      <c r="K54" s="757"/>
      <c r="L54" s="757"/>
      <c r="M54" s="758"/>
      <c r="O54" s="779"/>
      <c r="P54" s="759" t="s">
        <v>1007</v>
      </c>
      <c r="Q54" s="760"/>
      <c r="R54" s="761"/>
      <c r="S54" s="25">
        <v>920</v>
      </c>
      <c r="T54" s="25"/>
      <c r="U54" s="765" t="s">
        <v>997</v>
      </c>
      <c r="V54" s="766"/>
      <c r="W54" s="766"/>
      <c r="X54" s="766"/>
      <c r="Y54" s="766"/>
      <c r="Z54" s="766"/>
      <c r="AA54" s="767"/>
    </row>
    <row r="55" spans="1:27" ht="12.75" customHeight="1">
      <c r="A55" s="778" t="s">
        <v>1029</v>
      </c>
      <c r="B55" s="775" t="s">
        <v>905</v>
      </c>
      <c r="C55" s="776"/>
      <c r="D55" s="777"/>
      <c r="E55" s="37">
        <v>230</v>
      </c>
      <c r="F55" s="25"/>
      <c r="G55" s="772" t="s">
        <v>894</v>
      </c>
      <c r="H55" s="773"/>
      <c r="I55" s="773"/>
      <c r="J55" s="773"/>
      <c r="K55" s="773"/>
      <c r="L55" s="773"/>
      <c r="M55" s="774"/>
      <c r="O55" s="780"/>
      <c r="P55" s="762" t="s">
        <v>10</v>
      </c>
      <c r="Q55" s="763"/>
      <c r="R55" s="764"/>
      <c r="S55" s="29">
        <f>SUM(S45:S54)</f>
        <v>5660</v>
      </c>
      <c r="T55" s="29">
        <f>SUM(T45:T54)</f>
        <v>0</v>
      </c>
      <c r="U55" s="747"/>
      <c r="V55" s="748"/>
      <c r="W55" s="748"/>
      <c r="X55" s="748"/>
      <c r="Y55" s="748"/>
      <c r="Z55" s="748"/>
      <c r="AA55" s="749"/>
    </row>
    <row r="56" spans="1:27" ht="12.75" customHeight="1">
      <c r="A56" s="779"/>
      <c r="B56" s="750" t="s">
        <v>906</v>
      </c>
      <c r="C56" s="751"/>
      <c r="D56" s="752"/>
      <c r="E56" s="25">
        <v>540</v>
      </c>
      <c r="F56" s="25"/>
      <c r="G56" s="753" t="s">
        <v>895</v>
      </c>
      <c r="H56" s="754"/>
      <c r="I56" s="754"/>
      <c r="J56" s="754"/>
      <c r="K56" s="754"/>
      <c r="L56" s="754"/>
      <c r="M56" s="755"/>
      <c r="O56" s="778" t="s">
        <v>1034</v>
      </c>
      <c r="P56" s="775" t="s">
        <v>1016</v>
      </c>
      <c r="Q56" s="776"/>
      <c r="R56" s="777"/>
      <c r="S56" s="38">
        <v>560</v>
      </c>
      <c r="T56" s="25"/>
      <c r="U56" s="772" t="s">
        <v>1008</v>
      </c>
      <c r="V56" s="773"/>
      <c r="W56" s="773"/>
      <c r="X56" s="773"/>
      <c r="Y56" s="773"/>
      <c r="Z56" s="773"/>
      <c r="AA56" s="774"/>
    </row>
    <row r="57" spans="1:27" s="9" customFormat="1" ht="12.75" customHeight="1">
      <c r="A57" s="779"/>
      <c r="B57" s="750" t="s">
        <v>907</v>
      </c>
      <c r="C57" s="751"/>
      <c r="D57" s="752"/>
      <c r="E57" s="25">
        <v>480</v>
      </c>
      <c r="F57" s="25"/>
      <c r="G57" s="753" t="s">
        <v>896</v>
      </c>
      <c r="H57" s="754"/>
      <c r="I57" s="754"/>
      <c r="J57" s="754"/>
      <c r="K57" s="754"/>
      <c r="L57" s="754"/>
      <c r="M57" s="755"/>
      <c r="O57" s="779"/>
      <c r="P57" s="750" t="s">
        <v>1017</v>
      </c>
      <c r="Q57" s="751"/>
      <c r="R57" s="752"/>
      <c r="S57" s="25">
        <v>300</v>
      </c>
      <c r="T57" s="25"/>
      <c r="U57" s="753" t="s">
        <v>1009</v>
      </c>
      <c r="V57" s="754"/>
      <c r="W57" s="754"/>
      <c r="X57" s="754"/>
      <c r="Y57" s="754"/>
      <c r="Z57" s="754"/>
      <c r="AA57" s="755"/>
    </row>
    <row r="58" spans="1:27" ht="12.75" customHeight="1">
      <c r="A58" s="779"/>
      <c r="B58" s="750" t="s">
        <v>908</v>
      </c>
      <c r="C58" s="751"/>
      <c r="D58" s="752"/>
      <c r="E58" s="25">
        <v>420</v>
      </c>
      <c r="F58" s="25"/>
      <c r="G58" s="753" t="s">
        <v>897</v>
      </c>
      <c r="H58" s="754"/>
      <c r="I58" s="754"/>
      <c r="J58" s="754"/>
      <c r="K58" s="754"/>
      <c r="L58" s="754"/>
      <c r="M58" s="755"/>
      <c r="N58" s="10"/>
      <c r="O58" s="779"/>
      <c r="P58" s="750" t="s">
        <v>1018</v>
      </c>
      <c r="Q58" s="751"/>
      <c r="R58" s="752"/>
      <c r="S58" s="25">
        <v>650</v>
      </c>
      <c r="T58" s="25"/>
      <c r="U58" s="753" t="s">
        <v>1010</v>
      </c>
      <c r="V58" s="754"/>
      <c r="W58" s="754"/>
      <c r="X58" s="754"/>
      <c r="Y58" s="754"/>
      <c r="Z58" s="754"/>
      <c r="AA58" s="755"/>
    </row>
    <row r="59" spans="1:27" ht="12.75" customHeight="1">
      <c r="A59" s="779"/>
      <c r="B59" s="750" t="s">
        <v>909</v>
      </c>
      <c r="C59" s="751"/>
      <c r="D59" s="752"/>
      <c r="E59" s="25">
        <v>550</v>
      </c>
      <c r="F59" s="25"/>
      <c r="G59" s="753" t="s">
        <v>898</v>
      </c>
      <c r="H59" s="754"/>
      <c r="I59" s="754"/>
      <c r="J59" s="754"/>
      <c r="K59" s="754"/>
      <c r="L59" s="754"/>
      <c r="M59" s="755"/>
      <c r="N59" s="11"/>
      <c r="O59" s="779"/>
      <c r="P59" s="750" t="s">
        <v>1019</v>
      </c>
      <c r="Q59" s="751"/>
      <c r="R59" s="752"/>
      <c r="S59" s="25">
        <v>680</v>
      </c>
      <c r="T59" s="25"/>
      <c r="U59" s="753" t="s">
        <v>1011</v>
      </c>
      <c r="V59" s="754"/>
      <c r="W59" s="754"/>
      <c r="X59" s="754"/>
      <c r="Y59" s="754"/>
      <c r="Z59" s="754"/>
      <c r="AA59" s="755"/>
    </row>
    <row r="60" spans="1:27" ht="12.75" customHeight="1">
      <c r="A60" s="779"/>
      <c r="B60" s="750" t="s">
        <v>910</v>
      </c>
      <c r="C60" s="751"/>
      <c r="D60" s="752"/>
      <c r="E60" s="25">
        <v>270</v>
      </c>
      <c r="F60" s="25"/>
      <c r="G60" s="753" t="s">
        <v>899</v>
      </c>
      <c r="H60" s="754"/>
      <c r="I60" s="754"/>
      <c r="J60" s="754"/>
      <c r="K60" s="754"/>
      <c r="L60" s="754"/>
      <c r="M60" s="755"/>
      <c r="O60" s="779"/>
      <c r="P60" s="750" t="s">
        <v>1020</v>
      </c>
      <c r="Q60" s="751"/>
      <c r="R60" s="752"/>
      <c r="S60" s="25">
        <v>800</v>
      </c>
      <c r="T60" s="25"/>
      <c r="U60" s="753" t="s">
        <v>1012</v>
      </c>
      <c r="V60" s="754"/>
      <c r="W60" s="754"/>
      <c r="X60" s="754"/>
      <c r="Y60" s="754"/>
      <c r="Z60" s="754"/>
      <c r="AA60" s="755"/>
    </row>
    <row r="61" spans="1:27" ht="12.75" customHeight="1">
      <c r="A61" s="779"/>
      <c r="B61" s="750" t="s">
        <v>911</v>
      </c>
      <c r="C61" s="751"/>
      <c r="D61" s="752"/>
      <c r="E61" s="25">
        <v>610</v>
      </c>
      <c r="F61" s="25"/>
      <c r="G61" s="753" t="s">
        <v>900</v>
      </c>
      <c r="H61" s="754"/>
      <c r="I61" s="754"/>
      <c r="J61" s="754"/>
      <c r="K61" s="754"/>
      <c r="L61" s="754"/>
      <c r="M61" s="755"/>
      <c r="O61" s="779"/>
      <c r="P61" s="750" t="s">
        <v>1021</v>
      </c>
      <c r="Q61" s="751"/>
      <c r="R61" s="752"/>
      <c r="S61" s="25">
        <v>1000</v>
      </c>
      <c r="T61" s="25"/>
      <c r="U61" s="753" t="s">
        <v>1013</v>
      </c>
      <c r="V61" s="754"/>
      <c r="W61" s="754"/>
      <c r="X61" s="754"/>
      <c r="Y61" s="754"/>
      <c r="Z61" s="754"/>
      <c r="AA61" s="755"/>
    </row>
    <row r="62" spans="1:27" ht="12.75" customHeight="1">
      <c r="A62" s="779"/>
      <c r="B62" s="750" t="s">
        <v>912</v>
      </c>
      <c r="C62" s="751"/>
      <c r="D62" s="752"/>
      <c r="E62" s="25">
        <v>610</v>
      </c>
      <c r="F62" s="25"/>
      <c r="G62" s="753" t="s">
        <v>901</v>
      </c>
      <c r="H62" s="754"/>
      <c r="I62" s="754"/>
      <c r="J62" s="754"/>
      <c r="K62" s="754"/>
      <c r="L62" s="754"/>
      <c r="M62" s="755"/>
      <c r="N62" s="11"/>
      <c r="O62" s="779"/>
      <c r="P62" s="750" t="s">
        <v>1022</v>
      </c>
      <c r="Q62" s="751"/>
      <c r="R62" s="752"/>
      <c r="S62" s="25">
        <v>660</v>
      </c>
      <c r="T62" s="25"/>
      <c r="U62" s="753" t="s">
        <v>1014</v>
      </c>
      <c r="V62" s="754"/>
      <c r="W62" s="754"/>
      <c r="X62" s="754"/>
      <c r="Y62" s="754"/>
      <c r="Z62" s="754"/>
      <c r="AA62" s="755"/>
    </row>
    <row r="63" spans="1:27" ht="12.75" customHeight="1">
      <c r="A63" s="779"/>
      <c r="B63" s="750" t="s">
        <v>913</v>
      </c>
      <c r="C63" s="751"/>
      <c r="D63" s="752"/>
      <c r="E63" s="25">
        <v>470</v>
      </c>
      <c r="F63" s="25"/>
      <c r="G63" s="753" t="s">
        <v>902</v>
      </c>
      <c r="H63" s="754"/>
      <c r="I63" s="754"/>
      <c r="J63" s="754"/>
      <c r="K63" s="754"/>
      <c r="L63" s="754"/>
      <c r="M63" s="755"/>
      <c r="O63" s="779"/>
      <c r="P63" s="759" t="s">
        <v>1023</v>
      </c>
      <c r="Q63" s="760"/>
      <c r="R63" s="761"/>
      <c r="S63" s="25">
        <v>910</v>
      </c>
      <c r="T63" s="25"/>
      <c r="U63" s="765" t="s">
        <v>1015</v>
      </c>
      <c r="V63" s="766"/>
      <c r="W63" s="766"/>
      <c r="X63" s="766"/>
      <c r="Y63" s="766"/>
      <c r="Z63" s="766"/>
      <c r="AA63" s="767"/>
    </row>
    <row r="64" spans="1:27" ht="12.75" customHeight="1">
      <c r="A64" s="779"/>
      <c r="B64" s="750" t="s">
        <v>914</v>
      </c>
      <c r="C64" s="751"/>
      <c r="D64" s="752"/>
      <c r="E64" s="25">
        <v>510</v>
      </c>
      <c r="F64" s="25"/>
      <c r="G64" s="753" t="s">
        <v>903</v>
      </c>
      <c r="H64" s="754"/>
      <c r="I64" s="754"/>
      <c r="J64" s="754"/>
      <c r="K64" s="754"/>
      <c r="L64" s="754"/>
      <c r="M64" s="755"/>
      <c r="O64" s="780"/>
      <c r="P64" s="762" t="s">
        <v>10</v>
      </c>
      <c r="Q64" s="763"/>
      <c r="R64" s="764"/>
      <c r="S64" s="29">
        <f>SUM(S56:S63)</f>
        <v>5560</v>
      </c>
      <c r="T64" s="29">
        <f>SUM(T56:T63)</f>
        <v>0</v>
      </c>
      <c r="U64" s="747"/>
      <c r="V64" s="748"/>
      <c r="W64" s="748"/>
      <c r="X64" s="748"/>
      <c r="Y64" s="748"/>
      <c r="Z64" s="748"/>
      <c r="AA64" s="749"/>
    </row>
    <row r="65" spans="1:27" ht="12.75" customHeight="1">
      <c r="A65" s="779"/>
      <c r="B65" s="759" t="s">
        <v>915</v>
      </c>
      <c r="C65" s="760"/>
      <c r="D65" s="761"/>
      <c r="E65" s="25">
        <v>530</v>
      </c>
      <c r="F65" s="25"/>
      <c r="G65" s="765" t="s">
        <v>904</v>
      </c>
      <c r="H65" s="766"/>
      <c r="I65" s="766"/>
      <c r="J65" s="766"/>
      <c r="K65" s="766"/>
      <c r="L65" s="766"/>
      <c r="M65" s="767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80"/>
      <c r="B66" s="827" t="s">
        <v>9</v>
      </c>
      <c r="C66" s="827"/>
      <c r="D66" s="828"/>
      <c r="E66" s="29">
        <f>SUM(E55:E65)</f>
        <v>5220</v>
      </c>
      <c r="F66" s="29">
        <f>SUM(F55:F65)</f>
        <v>0</v>
      </c>
      <c r="G66" s="747"/>
      <c r="H66" s="748"/>
      <c r="I66" s="748"/>
      <c r="J66" s="748"/>
      <c r="K66" s="748"/>
      <c r="L66" s="748"/>
      <c r="M66" s="749"/>
      <c r="O66" s="816" t="s">
        <v>807</v>
      </c>
      <c r="P66" s="817"/>
      <c r="Q66" s="817"/>
      <c r="R66" s="818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09" t="s">
        <v>28</v>
      </c>
      <c r="B68" s="809"/>
      <c r="C68" s="80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809"/>
      <c r="AA68" s="809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1180</v>
      </c>
      <c r="B1" s="575"/>
      <c r="C1" s="575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2026/6</v>
      </c>
      <c r="Y1" s="648"/>
      <c r="Z1" s="648"/>
      <c r="AA1" s="649"/>
    </row>
    <row r="2" spans="1:27" ht="18.75" customHeight="1">
      <c r="A2" s="852" t="s">
        <v>48</v>
      </c>
      <c r="B2" s="576"/>
      <c r="C2" s="559"/>
      <c r="D2" s="654">
        <v>2024</v>
      </c>
      <c r="E2" s="583"/>
      <c r="F2" s="853">
        <f>集計表!F2</f>
        <v>46176</v>
      </c>
      <c r="G2" s="853"/>
      <c r="H2" s="146" t="s">
        <v>1088</v>
      </c>
      <c r="I2" s="42"/>
      <c r="J2" s="42" t="s">
        <v>1298</v>
      </c>
      <c r="K2" s="854">
        <f>集計表!L2</f>
        <v>46178</v>
      </c>
      <c r="L2" s="854"/>
      <c r="M2" s="854"/>
      <c r="N2" s="232" t="s">
        <v>1617</v>
      </c>
      <c r="O2" s="44" t="s">
        <v>1299</v>
      </c>
      <c r="P2" s="655">
        <f>集計表!R2</f>
        <v>46179</v>
      </c>
      <c r="Q2" s="655"/>
      <c r="R2" s="45" t="s">
        <v>1300</v>
      </c>
      <c r="S2" s="117" t="s">
        <v>1301</v>
      </c>
      <c r="T2" s="84" t="s">
        <v>1302</v>
      </c>
      <c r="U2" s="858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851" t="s">
        <v>46</v>
      </c>
      <c r="B3" s="578"/>
      <c r="C3" s="579"/>
      <c r="D3" s="860">
        <f>集計表!D3</f>
        <v>0</v>
      </c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2"/>
      <c r="T3" s="84" t="s">
        <v>51</v>
      </c>
      <c r="U3" s="859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117" t="s">
        <v>6</v>
      </c>
      <c r="V4" s="117"/>
      <c r="W4" s="117"/>
      <c r="X4" s="85" t="s">
        <v>1303</v>
      </c>
      <c r="Y4" s="741">
        <f>T52</f>
        <v>0</v>
      </c>
      <c r="Z4" s="741"/>
      <c r="AA4" s="47" t="s">
        <v>1304</v>
      </c>
    </row>
    <row r="5" spans="1:27" ht="12.75" customHeight="1">
      <c r="A5" s="86"/>
      <c r="B5" s="169" t="s">
        <v>1305</v>
      </c>
      <c r="C5" s="170"/>
      <c r="D5" s="170"/>
      <c r="E5" s="118" t="s">
        <v>7</v>
      </c>
      <c r="F5" s="88" t="s">
        <v>8</v>
      </c>
      <c r="G5" s="170" t="s">
        <v>1306</v>
      </c>
      <c r="H5" s="170"/>
      <c r="I5" s="170"/>
      <c r="J5" s="170"/>
      <c r="K5" s="170"/>
      <c r="L5" s="170"/>
      <c r="M5" s="171"/>
      <c r="O5" s="89"/>
      <c r="P5" s="169" t="s">
        <v>1307</v>
      </c>
      <c r="Q5" s="170"/>
      <c r="R5" s="170"/>
      <c r="S5" s="118" t="s">
        <v>7</v>
      </c>
      <c r="T5" s="88" t="s">
        <v>8</v>
      </c>
      <c r="U5" s="170" t="s">
        <v>1306</v>
      </c>
      <c r="V5" s="170"/>
      <c r="W5" s="170"/>
      <c r="X5" s="170"/>
      <c r="Y5" s="170"/>
      <c r="Z5" s="170"/>
      <c r="AA5" s="171"/>
    </row>
    <row r="6" spans="1:27" ht="12.75" customHeight="1">
      <c r="A6" s="609" t="s">
        <v>1457</v>
      </c>
      <c r="B6" s="172" t="s">
        <v>1586</v>
      </c>
      <c r="C6" s="173"/>
      <c r="D6" s="174"/>
      <c r="E6" s="92"/>
      <c r="F6" s="93"/>
      <c r="G6" s="487" t="s">
        <v>1227</v>
      </c>
      <c r="H6" s="488"/>
      <c r="I6" s="488"/>
      <c r="J6" s="488"/>
      <c r="K6" s="488"/>
      <c r="L6" s="488"/>
      <c r="M6" s="489"/>
      <c r="O6" s="863" t="s">
        <v>1494</v>
      </c>
      <c r="P6" s="172" t="s">
        <v>1353</v>
      </c>
      <c r="Q6" s="173"/>
      <c r="R6" s="174"/>
      <c r="S6" s="120"/>
      <c r="T6" s="121"/>
      <c r="U6" s="487" t="s">
        <v>1197</v>
      </c>
      <c r="V6" s="488"/>
      <c r="W6" s="488"/>
      <c r="X6" s="488"/>
      <c r="Y6" s="488"/>
      <c r="Z6" s="488"/>
      <c r="AA6" s="489"/>
    </row>
    <row r="7" spans="1:27" ht="12.75" customHeight="1">
      <c r="A7" s="610"/>
      <c r="B7" s="133" t="s">
        <v>1320</v>
      </c>
      <c r="C7" s="134"/>
      <c r="D7" s="135"/>
      <c r="E7" s="175"/>
      <c r="F7" s="121">
        <v>0</v>
      </c>
      <c r="G7" s="616" t="s">
        <v>1229</v>
      </c>
      <c r="H7" s="617"/>
      <c r="I7" s="617"/>
      <c r="J7" s="617"/>
      <c r="K7" s="617"/>
      <c r="L7" s="617"/>
      <c r="M7" s="618"/>
      <c r="O7" s="864"/>
      <c r="P7" s="133" t="s">
        <v>1354</v>
      </c>
      <c r="Q7" s="134"/>
      <c r="R7" s="135"/>
      <c r="S7" s="92"/>
      <c r="T7" s="93">
        <v>0</v>
      </c>
      <c r="U7" s="492" t="s">
        <v>1218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133" t="s">
        <v>1321</v>
      </c>
      <c r="C8" s="134"/>
      <c r="D8" s="135"/>
      <c r="E8" s="92"/>
      <c r="F8" s="93">
        <v>0</v>
      </c>
      <c r="G8" s="492" t="s">
        <v>1231</v>
      </c>
      <c r="H8" s="493"/>
      <c r="I8" s="493"/>
      <c r="J8" s="493"/>
      <c r="K8" s="493"/>
      <c r="L8" s="493"/>
      <c r="M8" s="496"/>
      <c r="O8" s="864"/>
      <c r="P8" s="133" t="s">
        <v>1355</v>
      </c>
      <c r="Q8" s="134"/>
      <c r="R8" s="135"/>
      <c r="S8" s="92"/>
      <c r="T8" s="93">
        <v>0</v>
      </c>
      <c r="U8" s="492" t="s">
        <v>1220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133" t="s">
        <v>1322</v>
      </c>
      <c r="C9" s="134"/>
      <c r="D9" s="135"/>
      <c r="E9" s="175"/>
      <c r="F9" s="121">
        <v>0</v>
      </c>
      <c r="G9" s="848" t="s">
        <v>1201</v>
      </c>
      <c r="H9" s="849"/>
      <c r="I9" s="849"/>
      <c r="J9" s="849"/>
      <c r="K9" s="849"/>
      <c r="L9" s="849"/>
      <c r="M9" s="850"/>
      <c r="O9" s="864"/>
      <c r="P9" s="176" t="s">
        <v>1356</v>
      </c>
      <c r="Q9" s="177"/>
      <c r="R9" s="178"/>
      <c r="S9" s="92"/>
      <c r="T9" s="93">
        <v>0</v>
      </c>
      <c r="U9" s="492" t="s">
        <v>1222</v>
      </c>
      <c r="V9" s="493"/>
      <c r="W9" s="493"/>
      <c r="X9" s="493"/>
      <c r="Y9" s="493"/>
      <c r="Z9" s="493"/>
      <c r="AA9" s="496"/>
    </row>
    <row r="10" spans="1:27" ht="12.75" customHeight="1">
      <c r="A10" s="610"/>
      <c r="B10" s="133" t="s">
        <v>1323</v>
      </c>
      <c r="C10" s="134"/>
      <c r="D10" s="135"/>
      <c r="E10" s="92"/>
      <c r="F10" s="93">
        <v>0</v>
      </c>
      <c r="G10" s="492" t="s">
        <v>1202</v>
      </c>
      <c r="H10" s="493"/>
      <c r="I10" s="493"/>
      <c r="J10" s="493"/>
      <c r="K10" s="493"/>
      <c r="L10" s="493"/>
      <c r="M10" s="496"/>
      <c r="O10" s="864"/>
      <c r="P10" s="133" t="s">
        <v>1357</v>
      </c>
      <c r="Q10" s="134"/>
      <c r="R10" s="135"/>
      <c r="S10" s="92"/>
      <c r="T10" s="93">
        <v>0</v>
      </c>
      <c r="U10" s="492" t="s">
        <v>1224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133" t="s">
        <v>1324</v>
      </c>
      <c r="C11" s="134"/>
      <c r="D11" s="135"/>
      <c r="E11" s="92"/>
      <c r="F11" s="93"/>
      <c r="G11" s="492" t="s">
        <v>1203</v>
      </c>
      <c r="H11" s="493"/>
      <c r="I11" s="493"/>
      <c r="J11" s="493"/>
      <c r="K11" s="493"/>
      <c r="L11" s="493"/>
      <c r="M11" s="496"/>
      <c r="O11" s="864"/>
      <c r="P11" s="176" t="s">
        <v>1358</v>
      </c>
      <c r="Q11" s="177"/>
      <c r="R11" s="178"/>
      <c r="S11" s="123"/>
      <c r="T11" s="124">
        <v>0</v>
      </c>
      <c r="U11" s="545" t="s">
        <v>1225</v>
      </c>
      <c r="V11" s="546"/>
      <c r="W11" s="546"/>
      <c r="X11" s="546"/>
      <c r="Y11" s="546"/>
      <c r="Z11" s="546"/>
      <c r="AA11" s="605"/>
    </row>
    <row r="12" spans="1:27" ht="12.75" customHeight="1">
      <c r="A12" s="610"/>
      <c r="B12" s="133" t="s">
        <v>1325</v>
      </c>
      <c r="C12" s="134"/>
      <c r="D12" s="135"/>
      <c r="E12" s="92"/>
      <c r="F12" s="93">
        <v>0</v>
      </c>
      <c r="G12" s="545" t="s">
        <v>1204</v>
      </c>
      <c r="H12" s="546"/>
      <c r="I12" s="546"/>
      <c r="J12" s="546"/>
      <c r="K12" s="546"/>
      <c r="L12" s="546"/>
      <c r="M12" s="605"/>
      <c r="O12" s="865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1"/>
      <c r="B13" s="845" t="s">
        <v>1109</v>
      </c>
      <c r="C13" s="846"/>
      <c r="D13" s="847"/>
      <c r="E13" s="95">
        <f>SUM(E6:E12)</f>
        <v>0</v>
      </c>
      <c r="F13" s="97">
        <f>SUM(F6:F12)</f>
        <v>0</v>
      </c>
      <c r="G13" s="444"/>
      <c r="H13" s="445"/>
      <c r="I13" s="445"/>
      <c r="J13" s="445"/>
      <c r="K13" s="445"/>
      <c r="L13" s="445"/>
      <c r="M13" s="446"/>
      <c r="O13" s="863" t="s">
        <v>1461</v>
      </c>
      <c r="P13" s="172" t="s">
        <v>1554</v>
      </c>
      <c r="Q13" s="173"/>
      <c r="R13" s="174"/>
      <c r="S13" s="175"/>
      <c r="T13" s="121">
        <v>0</v>
      </c>
      <c r="U13" s="487" t="s">
        <v>1274</v>
      </c>
      <c r="V13" s="488"/>
      <c r="W13" s="488"/>
      <c r="X13" s="488"/>
      <c r="Y13" s="488"/>
      <c r="Z13" s="488"/>
      <c r="AA13" s="489"/>
    </row>
    <row r="14" spans="1:27" ht="12.75" customHeight="1">
      <c r="A14" s="609" t="s">
        <v>1456</v>
      </c>
      <c r="B14" s="172" t="s">
        <v>1326</v>
      </c>
      <c r="C14" s="173"/>
      <c r="D14" s="174"/>
      <c r="E14" s="90"/>
      <c r="F14" s="91">
        <v>0</v>
      </c>
      <c r="G14" s="487" t="s">
        <v>1182</v>
      </c>
      <c r="H14" s="488"/>
      <c r="I14" s="488"/>
      <c r="J14" s="488"/>
      <c r="K14" s="488"/>
      <c r="L14" s="488"/>
      <c r="M14" s="489"/>
      <c r="O14" s="864"/>
      <c r="P14" s="133" t="s">
        <v>1555</v>
      </c>
      <c r="Q14" s="134"/>
      <c r="R14" s="135"/>
      <c r="S14" s="92"/>
      <c r="T14" s="93">
        <v>0</v>
      </c>
      <c r="U14" s="492" t="s">
        <v>1247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133" t="s">
        <v>1327</v>
      </c>
      <c r="C15" s="134"/>
      <c r="D15" s="135"/>
      <c r="E15" s="92"/>
      <c r="F15" s="93">
        <v>0</v>
      </c>
      <c r="G15" s="492" t="s">
        <v>1184</v>
      </c>
      <c r="H15" s="493"/>
      <c r="I15" s="493"/>
      <c r="J15" s="493"/>
      <c r="K15" s="493"/>
      <c r="L15" s="493"/>
      <c r="M15" s="496"/>
      <c r="O15" s="864"/>
      <c r="P15" s="133" t="s">
        <v>1556</v>
      </c>
      <c r="Q15" s="134"/>
      <c r="R15" s="135"/>
      <c r="S15" s="123"/>
      <c r="T15" s="124">
        <v>0</v>
      </c>
      <c r="U15" s="492" t="s">
        <v>1248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33" t="s">
        <v>1328</v>
      </c>
      <c r="C16" s="134"/>
      <c r="D16" s="135"/>
      <c r="E16" s="92"/>
      <c r="F16" s="93">
        <v>0</v>
      </c>
      <c r="G16" s="492" t="s">
        <v>1186</v>
      </c>
      <c r="H16" s="493"/>
      <c r="I16" s="493"/>
      <c r="J16" s="493"/>
      <c r="K16" s="493"/>
      <c r="L16" s="493"/>
      <c r="M16" s="496"/>
      <c r="O16" s="864"/>
      <c r="P16" s="176" t="s">
        <v>1557</v>
      </c>
      <c r="Q16" s="177"/>
      <c r="R16" s="178"/>
      <c r="S16" s="92"/>
      <c r="T16" s="93">
        <v>0</v>
      </c>
      <c r="U16" s="492" t="s">
        <v>1191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33" t="s">
        <v>1329</v>
      </c>
      <c r="C17" s="134"/>
      <c r="D17" s="135"/>
      <c r="E17" s="92"/>
      <c r="F17" s="93">
        <v>0</v>
      </c>
      <c r="G17" s="492" t="s">
        <v>1188</v>
      </c>
      <c r="H17" s="493"/>
      <c r="I17" s="493"/>
      <c r="J17" s="493"/>
      <c r="K17" s="493"/>
      <c r="L17" s="493"/>
      <c r="M17" s="496"/>
      <c r="O17" s="864"/>
      <c r="P17" s="133" t="s">
        <v>1558</v>
      </c>
      <c r="Q17" s="134"/>
      <c r="R17" s="135"/>
      <c r="S17" s="123"/>
      <c r="T17" s="124">
        <v>0</v>
      </c>
      <c r="U17" s="492" t="s">
        <v>1193</v>
      </c>
      <c r="V17" s="493"/>
      <c r="W17" s="493"/>
      <c r="X17" s="493"/>
      <c r="Y17" s="493"/>
      <c r="Z17" s="493"/>
      <c r="AA17" s="496"/>
    </row>
    <row r="18" spans="1:27" ht="12.75" customHeight="1">
      <c r="A18" s="610"/>
      <c r="B18" s="133" t="s">
        <v>1330</v>
      </c>
      <c r="C18" s="134"/>
      <c r="D18" s="135"/>
      <c r="E18" s="92"/>
      <c r="F18" s="93">
        <v>0</v>
      </c>
      <c r="G18" s="492" t="s">
        <v>1190</v>
      </c>
      <c r="H18" s="493"/>
      <c r="I18" s="493"/>
      <c r="J18" s="493"/>
      <c r="K18" s="493"/>
      <c r="L18" s="493"/>
      <c r="M18" s="496"/>
      <c r="O18" s="864"/>
      <c r="P18" s="133" t="s">
        <v>1559</v>
      </c>
      <c r="Q18" s="134"/>
      <c r="R18" s="135"/>
      <c r="S18" s="92"/>
      <c r="T18" s="93">
        <v>0</v>
      </c>
      <c r="U18" s="492" t="s">
        <v>1195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133" t="s">
        <v>1331</v>
      </c>
      <c r="C19" s="134"/>
      <c r="D19" s="135"/>
      <c r="E19" s="92"/>
      <c r="F19" s="93">
        <v>0</v>
      </c>
      <c r="G19" s="492" t="s">
        <v>1192</v>
      </c>
      <c r="H19" s="493"/>
      <c r="I19" s="493"/>
      <c r="J19" s="493"/>
      <c r="K19" s="493"/>
      <c r="L19" s="493"/>
      <c r="M19" s="496"/>
      <c r="O19" s="864"/>
      <c r="P19" s="133" t="s">
        <v>1560</v>
      </c>
      <c r="Q19" s="134"/>
      <c r="R19" s="135"/>
      <c r="S19" s="92"/>
      <c r="T19" s="93">
        <v>0</v>
      </c>
      <c r="U19" s="492" t="s">
        <v>1240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133" t="s">
        <v>1332</v>
      </c>
      <c r="C20" s="134"/>
      <c r="D20" s="135"/>
      <c r="E20" s="92"/>
      <c r="F20" s="93"/>
      <c r="G20" s="545" t="s">
        <v>1194</v>
      </c>
      <c r="H20" s="546"/>
      <c r="I20" s="546"/>
      <c r="J20" s="546"/>
      <c r="K20" s="546"/>
      <c r="L20" s="546"/>
      <c r="M20" s="605"/>
      <c r="O20" s="864"/>
      <c r="P20" s="133" t="s">
        <v>1561</v>
      </c>
      <c r="Q20" s="134"/>
      <c r="R20" s="135"/>
      <c r="S20" s="92"/>
      <c r="T20" s="93">
        <v>0</v>
      </c>
      <c r="U20" s="545" t="s">
        <v>1242</v>
      </c>
      <c r="V20" s="546"/>
      <c r="W20" s="546"/>
      <c r="X20" s="546"/>
      <c r="Y20" s="546"/>
      <c r="Z20" s="546"/>
      <c r="AA20" s="605"/>
    </row>
    <row r="21" spans="1:27" ht="12.75" customHeight="1">
      <c r="A21" s="611"/>
      <c r="B21" s="845" t="s">
        <v>1109</v>
      </c>
      <c r="C21" s="846"/>
      <c r="D21" s="847"/>
      <c r="E21" s="95">
        <f>SUM(E14:E20)</f>
        <v>0</v>
      </c>
      <c r="F21" s="97">
        <f>SUM(F14:F20)</f>
        <v>0</v>
      </c>
      <c r="G21" s="444"/>
      <c r="H21" s="445"/>
      <c r="I21" s="445"/>
      <c r="J21" s="445"/>
      <c r="K21" s="445"/>
      <c r="L21" s="445"/>
      <c r="M21" s="446"/>
      <c r="O21" s="865"/>
      <c r="P21" s="845" t="s">
        <v>1109</v>
      </c>
      <c r="Q21" s="846"/>
      <c r="R21" s="847"/>
      <c r="S21" s="95">
        <f>SUM(S13:S20)</f>
        <v>0</v>
      </c>
      <c r="T21" s="97">
        <f>SUM(T13:T20)</f>
        <v>0</v>
      </c>
      <c r="U21" s="444"/>
      <c r="V21" s="445"/>
      <c r="W21" s="445"/>
      <c r="X21" s="445"/>
      <c r="Y21" s="445"/>
      <c r="Z21" s="445"/>
      <c r="AA21" s="446"/>
    </row>
    <row r="22" spans="1:27" ht="12.75" customHeight="1">
      <c r="A22" s="863" t="s">
        <v>1458</v>
      </c>
      <c r="B22" s="172" t="s">
        <v>1333</v>
      </c>
      <c r="C22" s="173"/>
      <c r="D22" s="174"/>
      <c r="E22" s="175"/>
      <c r="F22" s="121">
        <v>0</v>
      </c>
      <c r="G22" s="487" t="s">
        <v>1196</v>
      </c>
      <c r="H22" s="488"/>
      <c r="I22" s="488"/>
      <c r="J22" s="488"/>
      <c r="K22" s="488"/>
      <c r="L22" s="488"/>
      <c r="M22" s="489"/>
      <c r="O22" s="609" t="s">
        <v>1462</v>
      </c>
      <c r="P22" s="172" t="s">
        <v>1562</v>
      </c>
      <c r="Q22" s="173"/>
      <c r="R22" s="174"/>
      <c r="S22" s="90"/>
      <c r="T22" s="91">
        <v>0</v>
      </c>
      <c r="U22" s="487" t="s">
        <v>1214</v>
      </c>
      <c r="V22" s="488"/>
      <c r="W22" s="488"/>
      <c r="X22" s="488"/>
      <c r="Y22" s="488"/>
      <c r="Z22" s="488"/>
      <c r="AA22" s="489"/>
    </row>
    <row r="23" spans="1:27" ht="12.75" customHeight="1">
      <c r="A23" s="864"/>
      <c r="B23" s="133" t="s">
        <v>1334</v>
      </c>
      <c r="C23" s="134"/>
      <c r="D23" s="135"/>
      <c r="E23" s="92"/>
      <c r="F23" s="93">
        <v>0</v>
      </c>
      <c r="G23" s="492" t="s">
        <v>1198</v>
      </c>
      <c r="H23" s="493"/>
      <c r="I23" s="493"/>
      <c r="J23" s="493"/>
      <c r="K23" s="493"/>
      <c r="L23" s="493"/>
      <c r="M23" s="496"/>
      <c r="O23" s="610"/>
      <c r="P23" s="133" t="s">
        <v>1563</v>
      </c>
      <c r="Q23" s="134"/>
      <c r="R23" s="135"/>
      <c r="S23" s="92"/>
      <c r="T23" s="93">
        <v>0</v>
      </c>
      <c r="U23" s="492" t="s">
        <v>1216</v>
      </c>
      <c r="V23" s="493"/>
      <c r="W23" s="493"/>
      <c r="X23" s="493"/>
      <c r="Y23" s="493"/>
      <c r="Z23" s="493"/>
      <c r="AA23" s="496"/>
    </row>
    <row r="24" spans="1:27" ht="12.75" customHeight="1">
      <c r="A24" s="864"/>
      <c r="B24" s="133" t="s">
        <v>1335</v>
      </c>
      <c r="C24" s="134"/>
      <c r="D24" s="135"/>
      <c r="E24" s="105"/>
      <c r="F24" s="119">
        <v>0</v>
      </c>
      <c r="G24" s="855" t="s">
        <v>1200</v>
      </c>
      <c r="H24" s="856"/>
      <c r="I24" s="856"/>
      <c r="J24" s="856"/>
      <c r="K24" s="856"/>
      <c r="L24" s="856"/>
      <c r="M24" s="857"/>
      <c r="O24" s="610"/>
      <c r="P24" s="133" t="s">
        <v>1564</v>
      </c>
      <c r="Q24" s="134"/>
      <c r="R24" s="135"/>
      <c r="S24" s="175"/>
      <c r="T24" s="121">
        <v>0</v>
      </c>
      <c r="U24" s="492" t="s">
        <v>1250</v>
      </c>
      <c r="V24" s="493"/>
      <c r="W24" s="493"/>
      <c r="X24" s="493"/>
      <c r="Y24" s="493"/>
      <c r="Z24" s="493"/>
      <c r="AA24" s="496"/>
    </row>
    <row r="25" spans="1:27" ht="12.75" customHeight="1">
      <c r="A25" s="864"/>
      <c r="B25" s="133" t="s">
        <v>1336</v>
      </c>
      <c r="C25" s="134"/>
      <c r="D25" s="135"/>
      <c r="E25" s="105"/>
      <c r="F25" s="119">
        <v>0</v>
      </c>
      <c r="G25" s="855" t="s">
        <v>1206</v>
      </c>
      <c r="H25" s="856"/>
      <c r="I25" s="856"/>
      <c r="J25" s="856"/>
      <c r="K25" s="856"/>
      <c r="L25" s="856"/>
      <c r="M25" s="857"/>
      <c r="O25" s="610"/>
      <c r="P25" s="133" t="s">
        <v>1565</v>
      </c>
      <c r="Q25" s="134"/>
      <c r="R25" s="135"/>
      <c r="S25" s="92"/>
      <c r="T25" s="93">
        <v>0</v>
      </c>
      <c r="U25" s="492" t="s">
        <v>1252</v>
      </c>
      <c r="V25" s="493"/>
      <c r="W25" s="493"/>
      <c r="X25" s="493"/>
      <c r="Y25" s="493"/>
      <c r="Z25" s="493"/>
      <c r="AA25" s="496"/>
    </row>
    <row r="26" spans="1:27" ht="12.75" customHeight="1">
      <c r="A26" s="864"/>
      <c r="B26" s="133" t="s">
        <v>1337</v>
      </c>
      <c r="C26" s="134"/>
      <c r="D26" s="135"/>
      <c r="E26" s="105"/>
      <c r="F26" s="119">
        <v>0</v>
      </c>
      <c r="G26" s="855" t="s">
        <v>1207</v>
      </c>
      <c r="H26" s="856"/>
      <c r="I26" s="856"/>
      <c r="J26" s="856"/>
      <c r="K26" s="856"/>
      <c r="L26" s="856"/>
      <c r="M26" s="857"/>
      <c r="O26" s="610"/>
      <c r="P26" s="133" t="s">
        <v>1566</v>
      </c>
      <c r="Q26" s="134"/>
      <c r="R26" s="135"/>
      <c r="S26" s="92"/>
      <c r="T26" s="93">
        <v>0</v>
      </c>
      <c r="U26" s="492" t="s">
        <v>1254</v>
      </c>
      <c r="V26" s="493"/>
      <c r="W26" s="493"/>
      <c r="X26" s="493"/>
      <c r="Y26" s="493"/>
      <c r="Z26" s="493"/>
      <c r="AA26" s="496"/>
    </row>
    <row r="27" spans="1:27" ht="12.75" customHeight="1">
      <c r="A27" s="864"/>
      <c r="B27" s="133" t="s">
        <v>1338</v>
      </c>
      <c r="C27" s="134"/>
      <c r="D27" s="135"/>
      <c r="E27" s="105"/>
      <c r="F27" s="119">
        <v>0</v>
      </c>
      <c r="G27" s="855" t="s">
        <v>1208</v>
      </c>
      <c r="H27" s="856"/>
      <c r="I27" s="856"/>
      <c r="J27" s="856"/>
      <c r="K27" s="856"/>
      <c r="L27" s="856"/>
      <c r="M27" s="857"/>
      <c r="O27" s="610"/>
      <c r="P27" s="133" t="s">
        <v>1567</v>
      </c>
      <c r="Q27" s="134"/>
      <c r="R27" s="135"/>
      <c r="S27" s="92"/>
      <c r="T27" s="93">
        <v>0</v>
      </c>
      <c r="U27" s="545" t="s">
        <v>1256</v>
      </c>
      <c r="V27" s="546"/>
      <c r="W27" s="546"/>
      <c r="X27" s="546"/>
      <c r="Y27" s="546"/>
      <c r="Z27" s="546"/>
      <c r="AA27" s="605"/>
    </row>
    <row r="28" spans="1:27" ht="12.75" customHeight="1">
      <c r="A28" s="864"/>
      <c r="B28" s="176" t="s">
        <v>1339</v>
      </c>
      <c r="C28" s="177"/>
      <c r="D28" s="178"/>
      <c r="E28" s="105"/>
      <c r="F28" s="119">
        <v>0</v>
      </c>
      <c r="G28" s="855" t="s">
        <v>1209</v>
      </c>
      <c r="H28" s="856"/>
      <c r="I28" s="856"/>
      <c r="J28" s="856"/>
      <c r="K28" s="856"/>
      <c r="L28" s="856"/>
      <c r="M28" s="857"/>
      <c r="O28" s="611"/>
      <c r="P28" s="845" t="s">
        <v>1109</v>
      </c>
      <c r="Q28" s="846"/>
      <c r="R28" s="847"/>
      <c r="S28" s="179">
        <f>SUM(S22:S27)</f>
        <v>0</v>
      </c>
      <c r="T28" s="180">
        <f>SUM(T22:T27)</f>
        <v>0</v>
      </c>
      <c r="U28" s="444"/>
      <c r="V28" s="445"/>
      <c r="W28" s="445"/>
      <c r="X28" s="445"/>
      <c r="Y28" s="445"/>
      <c r="Z28" s="445"/>
      <c r="AA28" s="446"/>
    </row>
    <row r="29" spans="1:27" ht="12.75" customHeight="1">
      <c r="A29" s="864"/>
      <c r="B29" s="133" t="s">
        <v>1527</v>
      </c>
      <c r="C29" s="134"/>
      <c r="D29" s="135"/>
      <c r="E29" s="92"/>
      <c r="F29" s="93">
        <v>0</v>
      </c>
      <c r="G29" s="545" t="s">
        <v>1210</v>
      </c>
      <c r="H29" s="546"/>
      <c r="I29" s="546"/>
      <c r="J29" s="546"/>
      <c r="K29" s="546"/>
      <c r="L29" s="546"/>
      <c r="M29" s="605"/>
      <c r="O29" s="863" t="s">
        <v>1463</v>
      </c>
      <c r="P29" s="172" t="s">
        <v>1568</v>
      </c>
      <c r="Q29" s="173"/>
      <c r="R29" s="174"/>
      <c r="S29" s="125"/>
      <c r="T29" s="126">
        <v>0</v>
      </c>
      <c r="U29" s="487" t="s">
        <v>1294</v>
      </c>
      <c r="V29" s="488"/>
      <c r="W29" s="488"/>
      <c r="X29" s="488"/>
      <c r="Y29" s="488"/>
      <c r="Z29" s="488"/>
      <c r="AA29" s="489"/>
    </row>
    <row r="30" spans="1:27" ht="12.75" customHeight="1">
      <c r="A30" s="865"/>
      <c r="B30" s="845" t="s">
        <v>1109</v>
      </c>
      <c r="C30" s="846"/>
      <c r="D30" s="847"/>
      <c r="E30" s="95">
        <f>SUM(E22:E29)</f>
        <v>0</v>
      </c>
      <c r="F30" s="97">
        <f>SUM(F22:F29)</f>
        <v>0</v>
      </c>
      <c r="G30" s="444"/>
      <c r="H30" s="445"/>
      <c r="I30" s="445"/>
      <c r="J30" s="445"/>
      <c r="K30" s="445"/>
      <c r="L30" s="445"/>
      <c r="M30" s="446"/>
      <c r="O30" s="864"/>
      <c r="P30" s="133" t="s">
        <v>1569</v>
      </c>
      <c r="Q30" s="134"/>
      <c r="R30" s="135"/>
      <c r="S30" s="125"/>
      <c r="T30" s="126">
        <v>0</v>
      </c>
      <c r="U30" s="492" t="s">
        <v>1295</v>
      </c>
      <c r="V30" s="493"/>
      <c r="W30" s="493"/>
      <c r="X30" s="493"/>
      <c r="Y30" s="493"/>
      <c r="Z30" s="493"/>
      <c r="AA30" s="496"/>
    </row>
    <row r="31" spans="1:27" ht="12.75" customHeight="1">
      <c r="A31" s="863" t="s">
        <v>1459</v>
      </c>
      <c r="B31" s="181" t="s">
        <v>1341</v>
      </c>
      <c r="C31" s="182"/>
      <c r="D31" s="183"/>
      <c r="E31" s="120"/>
      <c r="F31" s="184">
        <v>0</v>
      </c>
      <c r="G31" s="487" t="s">
        <v>1211</v>
      </c>
      <c r="H31" s="488"/>
      <c r="I31" s="488"/>
      <c r="J31" s="488"/>
      <c r="K31" s="488"/>
      <c r="L31" s="488"/>
      <c r="M31" s="489"/>
      <c r="O31" s="864"/>
      <c r="P31" s="133" t="s">
        <v>1570</v>
      </c>
      <c r="Q31" s="134"/>
      <c r="R31" s="135"/>
      <c r="S31" s="185"/>
      <c r="T31" s="186">
        <v>0</v>
      </c>
      <c r="U31" s="187" t="s">
        <v>1296</v>
      </c>
      <c r="V31" s="188"/>
      <c r="W31" s="188"/>
      <c r="X31" s="188"/>
      <c r="Y31" s="188"/>
      <c r="Z31" s="188"/>
      <c r="AA31" s="189"/>
    </row>
    <row r="32" spans="1:27" ht="12.75" customHeight="1">
      <c r="A32" s="864"/>
      <c r="B32" s="133" t="s">
        <v>1342</v>
      </c>
      <c r="C32" s="134"/>
      <c r="D32" s="135"/>
      <c r="E32" s="105"/>
      <c r="F32" s="119">
        <v>0</v>
      </c>
      <c r="G32" s="492" t="s">
        <v>1213</v>
      </c>
      <c r="H32" s="493"/>
      <c r="I32" s="493"/>
      <c r="J32" s="493"/>
      <c r="K32" s="493"/>
      <c r="L32" s="493"/>
      <c r="M32" s="496"/>
      <c r="O32" s="864"/>
      <c r="P32" s="176" t="s">
        <v>1571</v>
      </c>
      <c r="Q32" s="177"/>
      <c r="R32" s="178"/>
      <c r="S32" s="125"/>
      <c r="T32" s="126">
        <v>0</v>
      </c>
      <c r="U32" s="545" t="s">
        <v>1297</v>
      </c>
      <c r="V32" s="546"/>
      <c r="W32" s="546"/>
      <c r="X32" s="546"/>
      <c r="Y32" s="546"/>
      <c r="Z32" s="546"/>
      <c r="AA32" s="605"/>
    </row>
    <row r="33" spans="1:27" ht="12.75" customHeight="1">
      <c r="A33" s="864"/>
      <c r="B33" s="133" t="s">
        <v>1343</v>
      </c>
      <c r="C33" s="134"/>
      <c r="D33" s="135"/>
      <c r="E33" s="92"/>
      <c r="F33" s="93">
        <v>0</v>
      </c>
      <c r="G33" s="492" t="s">
        <v>1205</v>
      </c>
      <c r="H33" s="493"/>
      <c r="I33" s="493"/>
      <c r="J33" s="493"/>
      <c r="K33" s="493"/>
      <c r="L33" s="493"/>
      <c r="M33" s="496"/>
      <c r="O33" s="865"/>
      <c r="P33" s="845" t="s">
        <v>1109</v>
      </c>
      <c r="Q33" s="846"/>
      <c r="R33" s="847"/>
      <c r="S33" s="179">
        <f>SUM(S29:S32)</f>
        <v>0</v>
      </c>
      <c r="T33" s="180">
        <f>SUM(T29:T32)</f>
        <v>0</v>
      </c>
      <c r="U33" s="444"/>
      <c r="V33" s="445"/>
      <c r="W33" s="445"/>
      <c r="X33" s="445"/>
      <c r="Y33" s="445"/>
      <c r="Z33" s="445"/>
      <c r="AA33" s="446"/>
    </row>
    <row r="34" spans="1:27" ht="12.75" customHeight="1">
      <c r="A34" s="864"/>
      <c r="B34" s="133" t="s">
        <v>1344</v>
      </c>
      <c r="C34" s="134"/>
      <c r="D34" s="135"/>
      <c r="E34" s="175"/>
      <c r="F34" s="121">
        <v>0</v>
      </c>
      <c r="G34" s="492" t="s">
        <v>1234</v>
      </c>
      <c r="H34" s="493"/>
      <c r="I34" s="493"/>
      <c r="J34" s="493"/>
      <c r="K34" s="493"/>
      <c r="L34" s="493"/>
      <c r="M34" s="496"/>
      <c r="O34" s="863" t="s">
        <v>1464</v>
      </c>
      <c r="P34" s="172" t="s">
        <v>1572</v>
      </c>
      <c r="Q34" s="173"/>
      <c r="R34" s="174"/>
      <c r="S34" s="175"/>
      <c r="T34" s="121">
        <v>0</v>
      </c>
      <c r="U34" s="487" t="s">
        <v>1263</v>
      </c>
      <c r="V34" s="488"/>
      <c r="W34" s="488"/>
      <c r="X34" s="488"/>
      <c r="Y34" s="488"/>
      <c r="Z34" s="488"/>
      <c r="AA34" s="489"/>
    </row>
    <row r="35" spans="1:27" ht="12.75" customHeight="1">
      <c r="A35" s="864"/>
      <c r="B35" s="133" t="s">
        <v>1345</v>
      </c>
      <c r="C35" s="134"/>
      <c r="D35" s="135"/>
      <c r="E35" s="92"/>
      <c r="F35" s="93">
        <v>0</v>
      </c>
      <c r="G35" s="492" t="s">
        <v>1236</v>
      </c>
      <c r="H35" s="493"/>
      <c r="I35" s="493"/>
      <c r="J35" s="493"/>
      <c r="K35" s="493"/>
      <c r="L35" s="493"/>
      <c r="M35" s="496"/>
      <c r="O35" s="864"/>
      <c r="P35" s="133" t="s">
        <v>1573</v>
      </c>
      <c r="Q35" s="134"/>
      <c r="R35" s="135"/>
      <c r="S35" s="92"/>
      <c r="T35" s="93">
        <v>0</v>
      </c>
      <c r="U35" s="492" t="s">
        <v>1265</v>
      </c>
      <c r="V35" s="493"/>
      <c r="W35" s="493"/>
      <c r="X35" s="493"/>
      <c r="Y35" s="493"/>
      <c r="Z35" s="493"/>
      <c r="AA35" s="496"/>
    </row>
    <row r="36" spans="1:27" ht="12.75" customHeight="1">
      <c r="A36" s="864"/>
      <c r="B36" s="190" t="s">
        <v>1346</v>
      </c>
      <c r="C36" s="191"/>
      <c r="D36" s="192"/>
      <c r="E36" s="92"/>
      <c r="F36" s="93">
        <v>0</v>
      </c>
      <c r="G36" s="545" t="s">
        <v>1238</v>
      </c>
      <c r="H36" s="546"/>
      <c r="I36" s="546"/>
      <c r="J36" s="546"/>
      <c r="K36" s="546"/>
      <c r="L36" s="546"/>
      <c r="M36" s="605"/>
      <c r="O36" s="864"/>
      <c r="P36" s="133" t="s">
        <v>1574</v>
      </c>
      <c r="Q36" s="134"/>
      <c r="R36" s="135"/>
      <c r="S36" s="92"/>
      <c r="T36" s="93">
        <v>0</v>
      </c>
      <c r="U36" s="492" t="s">
        <v>1267</v>
      </c>
      <c r="V36" s="493"/>
      <c r="W36" s="493"/>
      <c r="X36" s="493"/>
      <c r="Y36" s="493"/>
      <c r="Z36" s="493"/>
      <c r="AA36" s="496"/>
    </row>
    <row r="37" spans="1:27" ht="12.75" customHeight="1">
      <c r="A37" s="865"/>
      <c r="B37" s="845" t="s">
        <v>1109</v>
      </c>
      <c r="C37" s="846"/>
      <c r="D37" s="847"/>
      <c r="E37" s="95">
        <f>SUM(E31:E36)</f>
        <v>0</v>
      </c>
      <c r="F37" s="97">
        <f>SUM(F31:F36)</f>
        <v>0</v>
      </c>
      <c r="G37" s="444"/>
      <c r="H37" s="445"/>
      <c r="I37" s="445"/>
      <c r="J37" s="445"/>
      <c r="K37" s="445"/>
      <c r="L37" s="445"/>
      <c r="M37" s="446"/>
      <c r="O37" s="864"/>
      <c r="P37" s="133" t="s">
        <v>1575</v>
      </c>
      <c r="Q37" s="134"/>
      <c r="R37" s="135"/>
      <c r="S37" s="123"/>
      <c r="T37" s="124">
        <v>0</v>
      </c>
      <c r="U37" s="492" t="s">
        <v>1269</v>
      </c>
      <c r="V37" s="493"/>
      <c r="W37" s="493"/>
      <c r="X37" s="493"/>
      <c r="Y37" s="493"/>
      <c r="Z37" s="493"/>
      <c r="AA37" s="496"/>
    </row>
    <row r="38" spans="1:27" ht="12.75" customHeight="1">
      <c r="A38" s="863" t="s">
        <v>1460</v>
      </c>
      <c r="B38" s="133" t="s">
        <v>1340</v>
      </c>
      <c r="C38" s="134"/>
      <c r="D38" s="135"/>
      <c r="E38" s="92"/>
      <c r="F38" s="93">
        <v>0</v>
      </c>
      <c r="G38" s="487" t="s">
        <v>1258</v>
      </c>
      <c r="H38" s="488"/>
      <c r="I38" s="488"/>
      <c r="J38" s="488"/>
      <c r="K38" s="488"/>
      <c r="L38" s="488"/>
      <c r="M38" s="489"/>
      <c r="O38" s="864"/>
      <c r="P38" s="133" t="s">
        <v>1576</v>
      </c>
      <c r="Q38" s="134"/>
      <c r="R38" s="135"/>
      <c r="S38" s="123"/>
      <c r="T38" s="124">
        <v>0</v>
      </c>
      <c r="U38" s="545" t="s">
        <v>1293</v>
      </c>
      <c r="V38" s="546"/>
      <c r="W38" s="546"/>
      <c r="X38" s="546"/>
      <c r="Y38" s="546"/>
      <c r="Z38" s="546"/>
      <c r="AA38" s="605"/>
    </row>
    <row r="39" spans="1:27" ht="12.75" customHeight="1">
      <c r="A39" s="864"/>
      <c r="B39" s="133" t="s">
        <v>1347</v>
      </c>
      <c r="C39" s="134"/>
      <c r="D39" s="135"/>
      <c r="E39" s="92"/>
      <c r="F39" s="93">
        <v>0</v>
      </c>
      <c r="G39" s="492" t="s">
        <v>1260</v>
      </c>
      <c r="H39" s="493"/>
      <c r="I39" s="493"/>
      <c r="J39" s="493"/>
      <c r="K39" s="493"/>
      <c r="L39" s="493"/>
      <c r="M39" s="496"/>
      <c r="O39" s="865"/>
      <c r="P39" s="845" t="s">
        <v>1109</v>
      </c>
      <c r="Q39" s="846"/>
      <c r="R39" s="847"/>
      <c r="S39" s="95">
        <f>SUM(S34:S38)</f>
        <v>0</v>
      </c>
      <c r="T39" s="97">
        <f>SUM(T34:T38)</f>
        <v>0</v>
      </c>
      <c r="U39" s="444"/>
      <c r="V39" s="445"/>
      <c r="W39" s="445"/>
      <c r="X39" s="445"/>
      <c r="Y39" s="445"/>
      <c r="Z39" s="445"/>
      <c r="AA39" s="446"/>
    </row>
    <row r="40" spans="1:27" ht="12.75" customHeight="1">
      <c r="A40" s="864"/>
      <c r="B40" s="133" t="s">
        <v>1348</v>
      </c>
      <c r="C40" s="134"/>
      <c r="D40" s="135"/>
      <c r="E40" s="92"/>
      <c r="F40" s="93">
        <v>0</v>
      </c>
      <c r="G40" s="492" t="s">
        <v>1261</v>
      </c>
      <c r="H40" s="493"/>
      <c r="I40" s="493"/>
      <c r="J40" s="493"/>
      <c r="K40" s="493"/>
      <c r="L40" s="493"/>
      <c r="M40" s="496"/>
      <c r="O40" s="863" t="s">
        <v>1465</v>
      </c>
      <c r="P40" s="172" t="s">
        <v>1577</v>
      </c>
      <c r="Q40" s="173"/>
      <c r="R40" s="174"/>
      <c r="S40" s="193"/>
      <c r="T40" s="194">
        <v>0</v>
      </c>
      <c r="U40" s="487" t="s">
        <v>1244</v>
      </c>
      <c r="V40" s="488"/>
      <c r="W40" s="488"/>
      <c r="X40" s="488"/>
      <c r="Y40" s="488"/>
      <c r="Z40" s="488"/>
      <c r="AA40" s="489"/>
    </row>
    <row r="41" spans="1:27" ht="12.75" customHeight="1">
      <c r="A41" s="864"/>
      <c r="B41" s="133" t="s">
        <v>1349</v>
      </c>
      <c r="C41" s="134"/>
      <c r="D41" s="135"/>
      <c r="E41" s="92"/>
      <c r="F41" s="93">
        <v>0</v>
      </c>
      <c r="G41" s="492" t="s">
        <v>1183</v>
      </c>
      <c r="H41" s="493"/>
      <c r="I41" s="493"/>
      <c r="J41" s="493"/>
      <c r="K41" s="493"/>
      <c r="L41" s="493"/>
      <c r="M41" s="496"/>
      <c r="O41" s="864"/>
      <c r="P41" s="133" t="s">
        <v>1578</v>
      </c>
      <c r="Q41" s="134"/>
      <c r="R41" s="135"/>
      <c r="S41" s="125"/>
      <c r="T41" s="126">
        <v>0</v>
      </c>
      <c r="U41" s="492" t="s">
        <v>1245</v>
      </c>
      <c r="V41" s="493"/>
      <c r="W41" s="493"/>
      <c r="X41" s="493"/>
      <c r="Y41" s="493"/>
      <c r="Z41" s="493"/>
      <c r="AA41" s="496"/>
    </row>
    <row r="42" spans="1:27" ht="12.75" customHeight="1">
      <c r="A42" s="864"/>
      <c r="B42" s="133" t="s">
        <v>1350</v>
      </c>
      <c r="C42" s="134"/>
      <c r="D42" s="135"/>
      <c r="E42" s="92"/>
      <c r="F42" s="93">
        <v>0</v>
      </c>
      <c r="G42" s="492" t="s">
        <v>1185</v>
      </c>
      <c r="H42" s="493"/>
      <c r="I42" s="493"/>
      <c r="J42" s="493"/>
      <c r="K42" s="493"/>
      <c r="L42" s="493"/>
      <c r="M42" s="496"/>
      <c r="O42" s="864"/>
      <c r="P42" s="133" t="s">
        <v>1579</v>
      </c>
      <c r="Q42" s="134"/>
      <c r="R42" s="135"/>
      <c r="S42" s="144"/>
      <c r="T42" s="126">
        <v>0</v>
      </c>
      <c r="U42" s="545" t="s">
        <v>1199</v>
      </c>
      <c r="V42" s="546"/>
      <c r="W42" s="546"/>
      <c r="X42" s="546"/>
      <c r="Y42" s="546"/>
      <c r="Z42" s="546"/>
      <c r="AA42" s="605"/>
    </row>
    <row r="43" spans="1:27" ht="12.75" customHeight="1">
      <c r="A43" s="864"/>
      <c r="B43" s="133" t="s">
        <v>1351</v>
      </c>
      <c r="C43" s="134"/>
      <c r="D43" s="135"/>
      <c r="E43" s="92"/>
      <c r="F43" s="93">
        <v>0</v>
      </c>
      <c r="G43" s="492" t="s">
        <v>1187</v>
      </c>
      <c r="H43" s="493"/>
      <c r="I43" s="493"/>
      <c r="J43" s="493"/>
      <c r="K43" s="493"/>
      <c r="L43" s="493"/>
      <c r="M43" s="496"/>
      <c r="O43" s="865"/>
      <c r="P43" s="845" t="s">
        <v>1109</v>
      </c>
      <c r="Q43" s="846"/>
      <c r="R43" s="847"/>
      <c r="S43" s="95">
        <f>SUM(S40:S42)</f>
        <v>0</v>
      </c>
      <c r="T43" s="97">
        <f>SUM(T40:T42)</f>
        <v>0</v>
      </c>
      <c r="U43" s="444"/>
      <c r="V43" s="445"/>
      <c r="W43" s="445"/>
      <c r="X43" s="445"/>
      <c r="Y43" s="445"/>
      <c r="Z43" s="445"/>
      <c r="AA43" s="446"/>
    </row>
    <row r="44" spans="1:27" ht="12.75" customHeight="1">
      <c r="A44" s="864"/>
      <c r="B44" s="176" t="s">
        <v>1352</v>
      </c>
      <c r="C44" s="177"/>
      <c r="D44" s="178"/>
      <c r="E44" s="92"/>
      <c r="F44" s="93">
        <v>0</v>
      </c>
      <c r="G44" s="545" t="s">
        <v>1189</v>
      </c>
      <c r="H44" s="546"/>
      <c r="I44" s="546"/>
      <c r="J44" s="546"/>
      <c r="K44" s="546"/>
      <c r="L44" s="546"/>
      <c r="M44" s="605"/>
      <c r="O44" s="863" t="s">
        <v>1455</v>
      </c>
      <c r="P44" s="172" t="s">
        <v>1580</v>
      </c>
      <c r="Q44" s="173"/>
      <c r="R44" s="174"/>
      <c r="S44" s="120"/>
      <c r="T44" s="184">
        <v>0</v>
      </c>
      <c r="U44" s="195" t="s">
        <v>1449</v>
      </c>
      <c r="V44" s="196"/>
      <c r="W44" s="196"/>
      <c r="X44" s="196"/>
      <c r="Y44" s="196"/>
      <c r="Z44" s="196"/>
      <c r="AA44" s="197"/>
    </row>
    <row r="45" spans="1:27" ht="12.75" customHeight="1">
      <c r="A45" s="865"/>
      <c r="B45" s="845" t="s">
        <v>1109</v>
      </c>
      <c r="C45" s="846"/>
      <c r="D45" s="847"/>
      <c r="E45" s="95">
        <f>SUM(E38:E44)</f>
        <v>0</v>
      </c>
      <c r="F45" s="97">
        <f>SUM(F38:F44)</f>
        <v>0</v>
      </c>
      <c r="G45" s="444"/>
      <c r="H45" s="445"/>
      <c r="I45" s="445"/>
      <c r="J45" s="445"/>
      <c r="K45" s="445"/>
      <c r="L45" s="445"/>
      <c r="M45" s="446"/>
      <c r="O45" s="864"/>
      <c r="P45" s="133" t="s">
        <v>1581</v>
      </c>
      <c r="Q45" s="134"/>
      <c r="R45" s="135"/>
      <c r="S45" s="105"/>
      <c r="T45" s="119">
        <v>0</v>
      </c>
      <c r="U45" s="198" t="s">
        <v>1450</v>
      </c>
      <c r="V45" s="199"/>
      <c r="W45" s="199"/>
      <c r="X45" s="199"/>
      <c r="Y45" s="199"/>
      <c r="Z45" s="199"/>
      <c r="AA45" s="200"/>
    </row>
    <row r="46" spans="1:27" ht="12.75" customHeight="1">
      <c r="A46" s="67"/>
      <c r="B46" s="67"/>
      <c r="C46" s="67"/>
      <c r="D46" s="67"/>
      <c r="O46" s="864"/>
      <c r="P46" s="133" t="s">
        <v>1582</v>
      </c>
      <c r="Q46" s="134"/>
      <c r="R46" s="135"/>
      <c r="S46" s="201"/>
      <c r="T46" s="202">
        <v>0</v>
      </c>
      <c r="U46" s="198" t="s">
        <v>1451</v>
      </c>
      <c r="V46" s="199"/>
      <c r="W46" s="199"/>
      <c r="X46" s="199"/>
      <c r="Y46" s="199"/>
      <c r="Z46" s="199"/>
      <c r="AA46" s="200"/>
    </row>
    <row r="47" spans="1:27" ht="12.75" customHeight="1">
      <c r="A47" s="67"/>
      <c r="B47" s="67"/>
      <c r="C47" s="67"/>
      <c r="D47" s="67"/>
      <c r="O47" s="864"/>
      <c r="P47" s="133" t="s">
        <v>1583</v>
      </c>
      <c r="Q47" s="134"/>
      <c r="R47" s="135"/>
      <c r="S47" s="105"/>
      <c r="T47" s="119">
        <v>0</v>
      </c>
      <c r="U47" s="198" t="s">
        <v>1452</v>
      </c>
      <c r="V47" s="199"/>
      <c r="W47" s="199"/>
      <c r="X47" s="199"/>
      <c r="Y47" s="199"/>
      <c r="Z47" s="199"/>
      <c r="AA47" s="200"/>
    </row>
    <row r="48" spans="1:27" ht="12.75" customHeight="1">
      <c r="A48" s="67"/>
      <c r="B48" s="67"/>
      <c r="C48" s="67"/>
      <c r="D48" s="67"/>
      <c r="O48" s="864"/>
      <c r="P48" s="133" t="s">
        <v>1584</v>
      </c>
      <c r="Q48" s="134"/>
      <c r="R48" s="135"/>
      <c r="S48" s="120"/>
      <c r="T48" s="184">
        <v>0</v>
      </c>
      <c r="U48" s="198" t="s">
        <v>1453</v>
      </c>
      <c r="V48" s="199"/>
      <c r="W48" s="199"/>
      <c r="X48" s="199"/>
      <c r="Y48" s="199"/>
      <c r="Z48" s="199"/>
      <c r="AA48" s="200"/>
    </row>
    <row r="49" spans="1:27" ht="12.75" customHeight="1">
      <c r="A49" s="742" t="s">
        <v>1614</v>
      </c>
      <c r="B49" s="742"/>
      <c r="C49" s="742"/>
      <c r="D49" s="742"/>
      <c r="E49" s="742"/>
      <c r="F49" s="742"/>
      <c r="O49" s="864"/>
      <c r="P49" s="203" t="s">
        <v>1585</v>
      </c>
      <c r="Q49" s="204"/>
      <c r="R49" s="205"/>
      <c r="S49" s="201"/>
      <c r="T49" s="202">
        <v>0</v>
      </c>
      <c r="U49" s="206" t="s">
        <v>1454</v>
      </c>
      <c r="V49" s="207"/>
      <c r="W49" s="207"/>
      <c r="X49" s="207"/>
      <c r="Y49" s="207"/>
      <c r="Z49" s="207"/>
      <c r="AA49" s="208"/>
    </row>
    <row r="50" spans="1:27" ht="12.75" customHeight="1">
      <c r="A50" s="742"/>
      <c r="B50" s="742"/>
      <c r="C50" s="742"/>
      <c r="D50" s="742"/>
      <c r="E50" s="742"/>
      <c r="F50" s="742"/>
      <c r="G50" s="67"/>
      <c r="H50" s="67"/>
      <c r="I50" s="67"/>
      <c r="J50" s="67"/>
      <c r="K50" s="67"/>
      <c r="L50" s="67"/>
      <c r="M50" s="67"/>
      <c r="O50" s="865"/>
      <c r="P50" s="845" t="s">
        <v>1109</v>
      </c>
      <c r="Q50" s="846"/>
      <c r="R50" s="847"/>
      <c r="S50" s="95">
        <f>SUM(S44:S49)</f>
        <v>0</v>
      </c>
      <c r="T50" s="97">
        <f>SUM(T44:T49)</f>
        <v>0</v>
      </c>
      <c r="U50" s="444"/>
      <c r="V50" s="445"/>
      <c r="W50" s="445"/>
      <c r="X50" s="445"/>
      <c r="Y50" s="445"/>
      <c r="Z50" s="445"/>
      <c r="AA50" s="446"/>
    </row>
    <row r="51" spans="1:27" ht="12.75" customHeight="1">
      <c r="A51" s="742" t="s">
        <v>1615</v>
      </c>
      <c r="B51" s="742"/>
      <c r="C51" s="742"/>
      <c r="D51" s="742"/>
      <c r="E51" s="742"/>
      <c r="F51" s="742"/>
      <c r="T51" s="100"/>
      <c r="U51" s="100"/>
      <c r="V51" s="100"/>
      <c r="W51" s="100"/>
      <c r="X51" s="100"/>
      <c r="Y51" s="100"/>
      <c r="Z51" s="100"/>
      <c r="AA51" s="100"/>
    </row>
    <row r="52" spans="1:27" ht="12.75" customHeight="1">
      <c r="A52" s="742"/>
      <c r="B52" s="742"/>
      <c r="C52" s="742"/>
      <c r="D52" s="742"/>
      <c r="E52" s="742"/>
      <c r="F52" s="742"/>
      <c r="O52" s="637" t="s">
        <v>1212</v>
      </c>
      <c r="P52" s="566"/>
      <c r="Q52" s="566"/>
      <c r="R52" s="638"/>
      <c r="S52" s="130">
        <f>SUM(E13,E21,E30,E37,E45,S12,S21,S28,S33,S39,S43,S50)</f>
        <v>0</v>
      </c>
      <c r="T52" s="131">
        <f>SUM(F13,F21,F30,F37,F45,T12,T21,T28,T33,T39,T43,T50)</f>
        <v>0</v>
      </c>
      <c r="U52" s="100"/>
      <c r="V52" s="100"/>
      <c r="W52" s="100"/>
      <c r="X52" s="100"/>
      <c r="Y52" s="100"/>
      <c r="Z52" s="100"/>
      <c r="AA52" s="100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5" t="s">
        <v>1093</v>
      </c>
      <c r="B1" s="876"/>
      <c r="C1" s="876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2026/6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46176</v>
      </c>
      <c r="G2" s="853"/>
      <c r="H2" s="146" t="s">
        <v>1088</v>
      </c>
      <c r="I2" s="146"/>
      <c r="J2" s="42" t="s">
        <v>1298</v>
      </c>
      <c r="K2" s="647">
        <f>集計表!L2</f>
        <v>46178</v>
      </c>
      <c r="L2" s="675"/>
      <c r="M2" s="675"/>
      <c r="N2" s="43" t="s">
        <v>49</v>
      </c>
      <c r="O2" s="44" t="s">
        <v>1299</v>
      </c>
      <c r="P2" s="655">
        <f>集計表!R2</f>
        <v>46179</v>
      </c>
      <c r="Q2" s="655"/>
      <c r="R2" s="45" t="s">
        <v>1300</v>
      </c>
      <c r="S2" s="117" t="s">
        <v>1301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T32</f>
        <v>0</v>
      </c>
      <c r="Z4" s="449"/>
      <c r="AA4" s="47" t="s">
        <v>1304</v>
      </c>
    </row>
    <row r="5" spans="1:27" ht="12.75" customHeight="1">
      <c r="A5" s="86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1"/>
    </row>
    <row r="6" spans="1:27" ht="12.75" customHeight="1">
      <c r="A6" s="863" t="s">
        <v>1485</v>
      </c>
      <c r="B6" s="697" t="s">
        <v>1359</v>
      </c>
      <c r="C6" s="698"/>
      <c r="D6" s="699"/>
      <c r="E6" s="92"/>
      <c r="F6" s="93"/>
      <c r="G6" s="616" t="s">
        <v>1176</v>
      </c>
      <c r="H6" s="617"/>
      <c r="I6" s="617"/>
      <c r="J6" s="617"/>
      <c r="K6" s="617"/>
      <c r="L6" s="617"/>
      <c r="M6" s="618"/>
      <c r="O6" s="609" t="s">
        <v>1491</v>
      </c>
      <c r="P6" s="872" t="s">
        <v>1393</v>
      </c>
      <c r="Q6" s="873"/>
      <c r="R6" s="874"/>
      <c r="S6" s="92"/>
      <c r="T6" s="93"/>
      <c r="U6" s="616" t="s">
        <v>1097</v>
      </c>
      <c r="V6" s="617"/>
      <c r="W6" s="617"/>
      <c r="X6" s="617"/>
      <c r="Y6" s="617"/>
      <c r="Z6" s="617"/>
      <c r="AA6" s="618"/>
    </row>
    <row r="7" spans="1:27" ht="12.75" customHeight="1">
      <c r="A7" s="864"/>
      <c r="B7" s="679" t="s">
        <v>1360</v>
      </c>
      <c r="C7" s="680"/>
      <c r="D7" s="681"/>
      <c r="E7" s="92"/>
      <c r="F7" s="93"/>
      <c r="G7" s="616" t="s">
        <v>1177</v>
      </c>
      <c r="H7" s="617"/>
      <c r="I7" s="617"/>
      <c r="J7" s="617"/>
      <c r="K7" s="617"/>
      <c r="L7" s="617"/>
      <c r="M7" s="618"/>
      <c r="O7" s="610"/>
      <c r="P7" s="872" t="s">
        <v>1394</v>
      </c>
      <c r="Q7" s="873"/>
      <c r="R7" s="874"/>
      <c r="S7" s="92"/>
      <c r="T7" s="93"/>
      <c r="U7" s="616" t="s">
        <v>1099</v>
      </c>
      <c r="V7" s="617"/>
      <c r="W7" s="617"/>
      <c r="X7" s="617"/>
      <c r="Y7" s="617"/>
      <c r="Z7" s="617"/>
      <c r="AA7" s="618"/>
    </row>
    <row r="8" spans="1:27" ht="12.75" customHeight="1">
      <c r="A8" s="864"/>
      <c r="B8" s="679" t="s">
        <v>1361</v>
      </c>
      <c r="C8" s="680"/>
      <c r="D8" s="681"/>
      <c r="E8" s="144"/>
      <c r="F8" s="145"/>
      <c r="G8" s="598" t="s">
        <v>1178</v>
      </c>
      <c r="H8" s="598"/>
      <c r="I8" s="598"/>
      <c r="J8" s="598"/>
      <c r="K8" s="598"/>
      <c r="L8" s="598"/>
      <c r="M8" s="599"/>
      <c r="O8" s="610"/>
      <c r="P8" s="872" t="s">
        <v>1528</v>
      </c>
      <c r="Q8" s="873"/>
      <c r="R8" s="874"/>
      <c r="S8" s="92"/>
      <c r="T8" s="93"/>
      <c r="U8" s="616" t="s">
        <v>1101</v>
      </c>
      <c r="V8" s="617"/>
      <c r="W8" s="617"/>
      <c r="X8" s="617"/>
      <c r="Y8" s="617"/>
      <c r="Z8" s="617"/>
      <c r="AA8" s="618"/>
    </row>
    <row r="9" spans="1:27" ht="12.75" customHeight="1">
      <c r="A9" s="864"/>
      <c r="B9" s="679" t="s">
        <v>1362</v>
      </c>
      <c r="C9" s="680"/>
      <c r="D9" s="681"/>
      <c r="E9" s="125"/>
      <c r="F9" s="126"/>
      <c r="G9" s="598" t="s">
        <v>1167</v>
      </c>
      <c r="H9" s="598"/>
      <c r="I9" s="598"/>
      <c r="J9" s="598"/>
      <c r="K9" s="598"/>
      <c r="L9" s="598"/>
      <c r="M9" s="599"/>
      <c r="O9" s="610"/>
      <c r="P9" s="679" t="s">
        <v>1471</v>
      </c>
      <c r="Q9" s="680"/>
      <c r="R9" s="681"/>
      <c r="S9" s="92"/>
      <c r="T9" s="93"/>
      <c r="U9" s="616" t="s">
        <v>1103</v>
      </c>
      <c r="V9" s="617"/>
      <c r="W9" s="617"/>
      <c r="X9" s="617"/>
      <c r="Y9" s="617"/>
      <c r="Z9" s="617"/>
      <c r="AA9" s="618"/>
    </row>
    <row r="10" spans="1:27" ht="12.75" customHeight="1">
      <c r="A10" s="864"/>
      <c r="B10" s="679" t="s">
        <v>1363</v>
      </c>
      <c r="C10" s="680"/>
      <c r="D10" s="681"/>
      <c r="E10" s="92"/>
      <c r="F10" s="93"/>
      <c r="G10" s="616" t="s">
        <v>1169</v>
      </c>
      <c r="H10" s="617"/>
      <c r="I10" s="617"/>
      <c r="J10" s="617"/>
      <c r="K10" s="617"/>
      <c r="L10" s="617"/>
      <c r="M10" s="618"/>
      <c r="O10" s="610"/>
      <c r="P10" s="679" t="s">
        <v>1472</v>
      </c>
      <c r="Q10" s="680"/>
      <c r="R10" s="681"/>
      <c r="S10" s="92"/>
      <c r="T10" s="93"/>
      <c r="U10" s="616" t="s">
        <v>1105</v>
      </c>
      <c r="V10" s="617"/>
      <c r="W10" s="617"/>
      <c r="X10" s="617"/>
      <c r="Y10" s="617"/>
      <c r="Z10" s="617"/>
      <c r="AA10" s="618"/>
    </row>
    <row r="11" spans="1:27" ht="12.75" customHeight="1">
      <c r="A11" s="864"/>
      <c r="B11" s="679" t="s">
        <v>1364</v>
      </c>
      <c r="C11" s="680"/>
      <c r="D11" s="681"/>
      <c r="E11" s="175"/>
      <c r="F11" s="121"/>
      <c r="G11" s="663" t="s">
        <v>1170</v>
      </c>
      <c r="H11" s="664"/>
      <c r="I11" s="664"/>
      <c r="J11" s="664"/>
      <c r="K11" s="664"/>
      <c r="L11" s="664"/>
      <c r="M11" s="665"/>
      <c r="O11" s="610"/>
      <c r="P11" s="679" t="s">
        <v>1473</v>
      </c>
      <c r="Q11" s="680"/>
      <c r="R11" s="681"/>
      <c r="S11" s="123"/>
      <c r="T11" s="124"/>
      <c r="U11" s="712" t="s">
        <v>1107</v>
      </c>
      <c r="V11" s="713"/>
      <c r="W11" s="713"/>
      <c r="X11" s="713"/>
      <c r="Y11" s="713"/>
      <c r="Z11" s="713"/>
      <c r="AA11" s="714"/>
    </row>
    <row r="12" spans="1:27" ht="12.75" customHeight="1">
      <c r="A12" s="864"/>
      <c r="B12" s="732" t="s">
        <v>1365</v>
      </c>
      <c r="C12" s="733"/>
      <c r="D12" s="734"/>
      <c r="E12" s="92"/>
      <c r="F12" s="93"/>
      <c r="G12" s="616" t="s">
        <v>1171</v>
      </c>
      <c r="H12" s="617"/>
      <c r="I12" s="617"/>
      <c r="J12" s="617"/>
      <c r="K12" s="617"/>
      <c r="L12" s="617"/>
      <c r="M12" s="618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622"/>
      <c r="V12" s="623"/>
      <c r="W12" s="623"/>
      <c r="X12" s="623"/>
      <c r="Y12" s="623"/>
      <c r="Z12" s="623"/>
      <c r="AA12" s="624"/>
    </row>
    <row r="13" spans="1:27" ht="12.75" customHeight="1">
      <c r="A13" s="865"/>
      <c r="B13" s="845" t="s">
        <v>1109</v>
      </c>
      <c r="C13" s="846"/>
      <c r="D13" s="847"/>
      <c r="E13" s="209">
        <f>SUM(E6:E12)</f>
        <v>0</v>
      </c>
      <c r="F13" s="210">
        <f>SUM(F6:F12)</f>
        <v>0</v>
      </c>
      <c r="G13" s="622"/>
      <c r="H13" s="623"/>
      <c r="I13" s="623"/>
      <c r="J13" s="623"/>
      <c r="K13" s="623"/>
      <c r="L13" s="623"/>
      <c r="M13" s="624"/>
      <c r="O13" s="863" t="s">
        <v>1493</v>
      </c>
      <c r="P13" s="872" t="s">
        <v>1474</v>
      </c>
      <c r="Q13" s="873"/>
      <c r="R13" s="874"/>
      <c r="S13" s="90"/>
      <c r="T13" s="91"/>
      <c r="U13" s="619" t="s">
        <v>1095</v>
      </c>
      <c r="V13" s="620"/>
      <c r="W13" s="620"/>
      <c r="X13" s="620"/>
      <c r="Y13" s="620"/>
      <c r="Z13" s="620"/>
      <c r="AA13" s="621"/>
    </row>
    <row r="14" spans="1:27" ht="12.75" customHeight="1">
      <c r="A14" s="609" t="s">
        <v>1486</v>
      </c>
      <c r="B14" s="697" t="s">
        <v>1366</v>
      </c>
      <c r="C14" s="698"/>
      <c r="D14" s="699"/>
      <c r="E14" s="92"/>
      <c r="F14" s="93"/>
      <c r="G14" s="616" t="s">
        <v>1154</v>
      </c>
      <c r="H14" s="617"/>
      <c r="I14" s="617"/>
      <c r="J14" s="617"/>
      <c r="K14" s="617"/>
      <c r="L14" s="617"/>
      <c r="M14" s="618"/>
      <c r="O14" s="864"/>
      <c r="P14" s="872" t="s">
        <v>1475</v>
      </c>
      <c r="Q14" s="873"/>
      <c r="R14" s="874"/>
      <c r="S14" s="120"/>
      <c r="T14" s="121"/>
      <c r="U14" s="663" t="s">
        <v>1287</v>
      </c>
      <c r="V14" s="664"/>
      <c r="W14" s="664"/>
      <c r="X14" s="664"/>
      <c r="Y14" s="664"/>
      <c r="Z14" s="664"/>
      <c r="AA14" s="665"/>
    </row>
    <row r="15" spans="1:27" ht="12.75" customHeight="1">
      <c r="A15" s="610"/>
      <c r="B15" s="679" t="s">
        <v>1367</v>
      </c>
      <c r="C15" s="680"/>
      <c r="D15" s="681"/>
      <c r="E15" s="92"/>
      <c r="F15" s="93"/>
      <c r="G15" s="616" t="s">
        <v>1156</v>
      </c>
      <c r="H15" s="617"/>
      <c r="I15" s="617"/>
      <c r="J15" s="617"/>
      <c r="K15" s="617"/>
      <c r="L15" s="617"/>
      <c r="M15" s="618"/>
      <c r="O15" s="864"/>
      <c r="P15" s="872" t="s">
        <v>1476</v>
      </c>
      <c r="Q15" s="873"/>
      <c r="R15" s="874"/>
      <c r="S15" s="105"/>
      <c r="T15" s="93"/>
      <c r="U15" s="663" t="s">
        <v>1288</v>
      </c>
      <c r="V15" s="664"/>
      <c r="W15" s="664"/>
      <c r="X15" s="664"/>
      <c r="Y15" s="664"/>
      <c r="Z15" s="664"/>
      <c r="AA15" s="665"/>
    </row>
    <row r="16" spans="1:27" ht="12.75" customHeight="1">
      <c r="A16" s="610"/>
      <c r="B16" s="679" t="s">
        <v>1368</v>
      </c>
      <c r="C16" s="680"/>
      <c r="D16" s="681"/>
      <c r="E16" s="92"/>
      <c r="F16" s="93"/>
      <c r="G16" s="616" t="s">
        <v>1158</v>
      </c>
      <c r="H16" s="617"/>
      <c r="I16" s="617"/>
      <c r="J16" s="617"/>
      <c r="K16" s="617"/>
      <c r="L16" s="617"/>
      <c r="M16" s="618"/>
      <c r="O16" s="864"/>
      <c r="P16" s="679" t="s">
        <v>1477</v>
      </c>
      <c r="Q16" s="680"/>
      <c r="R16" s="681"/>
      <c r="S16" s="105"/>
      <c r="T16" s="93"/>
      <c r="U16" s="616" t="s">
        <v>1289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79" t="s">
        <v>1369</v>
      </c>
      <c r="C17" s="680"/>
      <c r="D17" s="681"/>
      <c r="E17" s="92"/>
      <c r="F17" s="93"/>
      <c r="G17" s="616" t="s">
        <v>1160</v>
      </c>
      <c r="H17" s="617"/>
      <c r="I17" s="617"/>
      <c r="J17" s="617"/>
      <c r="K17" s="617"/>
      <c r="L17" s="617"/>
      <c r="M17" s="618"/>
      <c r="O17" s="865"/>
      <c r="P17" s="845" t="s">
        <v>1109</v>
      </c>
      <c r="Q17" s="846"/>
      <c r="R17" s="847"/>
      <c r="S17" s="106">
        <f>SUM(S13:S16)</f>
        <v>0</v>
      </c>
      <c r="T17" s="97">
        <f>SUM(T13:T16)</f>
        <v>0</v>
      </c>
      <c r="U17" s="622"/>
      <c r="V17" s="623"/>
      <c r="W17" s="623"/>
      <c r="X17" s="623"/>
      <c r="Y17" s="623"/>
      <c r="Z17" s="623"/>
      <c r="AA17" s="624"/>
    </row>
    <row r="18" spans="1:27" ht="12.75" customHeight="1">
      <c r="A18" s="610"/>
      <c r="B18" s="679" t="s">
        <v>1370</v>
      </c>
      <c r="C18" s="680"/>
      <c r="D18" s="681"/>
      <c r="E18" s="92"/>
      <c r="F18" s="93"/>
      <c r="G18" s="616" t="s">
        <v>1173</v>
      </c>
      <c r="H18" s="617"/>
      <c r="I18" s="617"/>
      <c r="J18" s="617"/>
      <c r="K18" s="617"/>
      <c r="L18" s="617"/>
      <c r="M18" s="618"/>
      <c r="O18" s="609" t="s">
        <v>1492</v>
      </c>
      <c r="P18" s="872" t="s">
        <v>1478</v>
      </c>
      <c r="Q18" s="873"/>
      <c r="R18" s="874"/>
      <c r="S18" s="105"/>
      <c r="T18" s="93"/>
      <c r="U18" s="616" t="s">
        <v>1280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79" t="s">
        <v>1371</v>
      </c>
      <c r="C19" s="680"/>
      <c r="D19" s="681"/>
      <c r="E19" s="92"/>
      <c r="F19" s="93"/>
      <c r="G19" s="616" t="s">
        <v>1174</v>
      </c>
      <c r="H19" s="617"/>
      <c r="I19" s="617"/>
      <c r="J19" s="617"/>
      <c r="K19" s="617"/>
      <c r="L19" s="617"/>
      <c r="M19" s="618"/>
      <c r="O19" s="610"/>
      <c r="P19" s="872" t="s">
        <v>1479</v>
      </c>
      <c r="Q19" s="873"/>
      <c r="R19" s="874"/>
      <c r="S19" s="105"/>
      <c r="T19" s="119"/>
      <c r="U19" s="616" t="s">
        <v>1281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79" t="s">
        <v>1372</v>
      </c>
      <c r="C20" s="680"/>
      <c r="D20" s="681"/>
      <c r="E20" s="92"/>
      <c r="F20" s="93"/>
      <c r="G20" s="616" t="s">
        <v>1175</v>
      </c>
      <c r="H20" s="617"/>
      <c r="I20" s="617"/>
      <c r="J20" s="617"/>
      <c r="K20" s="617"/>
      <c r="L20" s="617"/>
      <c r="M20" s="618"/>
      <c r="O20" s="610"/>
      <c r="P20" s="872" t="s">
        <v>1480</v>
      </c>
      <c r="Q20" s="873"/>
      <c r="R20" s="874"/>
      <c r="S20" s="105"/>
      <c r="T20" s="119"/>
      <c r="U20" s="616" t="s">
        <v>1282</v>
      </c>
      <c r="V20" s="617"/>
      <c r="W20" s="617"/>
      <c r="X20" s="617"/>
      <c r="Y20" s="617"/>
      <c r="Z20" s="617"/>
      <c r="AA20" s="618"/>
    </row>
    <row r="21" spans="1:27" ht="12.75" customHeight="1">
      <c r="A21" s="611"/>
      <c r="B21" s="845" t="s">
        <v>1109</v>
      </c>
      <c r="C21" s="846"/>
      <c r="D21" s="847"/>
      <c r="E21" s="106">
        <f>SUM(E14:E20)</f>
        <v>0</v>
      </c>
      <c r="F21" s="97">
        <f>SUM(F14:F20)</f>
        <v>0</v>
      </c>
      <c r="G21" s="622"/>
      <c r="H21" s="623"/>
      <c r="I21" s="623"/>
      <c r="J21" s="623"/>
      <c r="K21" s="623"/>
      <c r="L21" s="623"/>
      <c r="M21" s="624"/>
      <c r="O21" s="610"/>
      <c r="P21" s="872" t="s">
        <v>1481</v>
      </c>
      <c r="Q21" s="873"/>
      <c r="R21" s="874"/>
      <c r="S21" s="105"/>
      <c r="T21" s="119"/>
      <c r="U21" s="616" t="s">
        <v>1283</v>
      </c>
      <c r="V21" s="617"/>
      <c r="W21" s="617"/>
      <c r="X21" s="617"/>
      <c r="Y21" s="617"/>
      <c r="Z21" s="617"/>
      <c r="AA21" s="618"/>
    </row>
    <row r="22" spans="1:27" ht="12.75" customHeight="1">
      <c r="A22" s="863" t="s">
        <v>1487</v>
      </c>
      <c r="B22" s="697" t="s">
        <v>1373</v>
      </c>
      <c r="C22" s="698"/>
      <c r="D22" s="699"/>
      <c r="E22" s="92"/>
      <c r="F22" s="93"/>
      <c r="G22" s="616" t="s">
        <v>1162</v>
      </c>
      <c r="H22" s="617"/>
      <c r="I22" s="617"/>
      <c r="J22" s="617"/>
      <c r="K22" s="617"/>
      <c r="L22" s="617"/>
      <c r="M22" s="618"/>
      <c r="O22" s="610"/>
      <c r="P22" s="872" t="s">
        <v>1482</v>
      </c>
      <c r="Q22" s="873"/>
      <c r="R22" s="874"/>
      <c r="S22" s="105"/>
      <c r="T22" s="119"/>
      <c r="U22" s="616" t="s">
        <v>1284</v>
      </c>
      <c r="V22" s="617"/>
      <c r="W22" s="617"/>
      <c r="X22" s="617"/>
      <c r="Y22" s="617"/>
      <c r="Z22" s="617"/>
      <c r="AA22" s="618"/>
    </row>
    <row r="23" spans="1:27" ht="12.75" customHeight="1">
      <c r="A23" s="864"/>
      <c r="B23" s="679" t="s">
        <v>1374</v>
      </c>
      <c r="C23" s="680"/>
      <c r="D23" s="681"/>
      <c r="E23" s="123"/>
      <c r="F23" s="124"/>
      <c r="G23" s="712" t="s">
        <v>1164</v>
      </c>
      <c r="H23" s="713"/>
      <c r="I23" s="713"/>
      <c r="J23" s="713"/>
      <c r="K23" s="713"/>
      <c r="L23" s="713"/>
      <c r="M23" s="714"/>
      <c r="O23" s="610"/>
      <c r="P23" s="872" t="s">
        <v>1483</v>
      </c>
      <c r="Q23" s="873"/>
      <c r="R23" s="874"/>
      <c r="S23" s="201"/>
      <c r="T23" s="202"/>
      <c r="U23" s="616" t="s">
        <v>1285</v>
      </c>
      <c r="V23" s="617"/>
      <c r="W23" s="617"/>
      <c r="X23" s="617"/>
      <c r="Y23" s="617"/>
      <c r="Z23" s="617"/>
      <c r="AA23" s="618"/>
    </row>
    <row r="24" spans="1:27" ht="12.75" customHeight="1">
      <c r="A24" s="864"/>
      <c r="B24" s="679" t="s">
        <v>1375</v>
      </c>
      <c r="C24" s="680"/>
      <c r="D24" s="681"/>
      <c r="E24" s="211"/>
      <c r="F24" s="212"/>
      <c r="G24" s="722" t="s">
        <v>1150</v>
      </c>
      <c r="H24" s="723"/>
      <c r="I24" s="723"/>
      <c r="J24" s="723"/>
      <c r="K24" s="723"/>
      <c r="L24" s="723"/>
      <c r="M24" s="724"/>
      <c r="O24" s="610"/>
      <c r="P24" s="872" t="s">
        <v>1484</v>
      </c>
      <c r="Q24" s="873"/>
      <c r="R24" s="874"/>
      <c r="S24" s="92"/>
      <c r="T24" s="93"/>
      <c r="U24" s="616" t="s">
        <v>1286</v>
      </c>
      <c r="V24" s="617"/>
      <c r="W24" s="617"/>
      <c r="X24" s="617"/>
      <c r="Y24" s="617"/>
      <c r="Z24" s="617"/>
      <c r="AA24" s="618"/>
    </row>
    <row r="25" spans="1:27" ht="12.75" customHeight="1">
      <c r="A25" s="864"/>
      <c r="B25" s="679" t="s">
        <v>1376</v>
      </c>
      <c r="C25" s="680"/>
      <c r="D25" s="681"/>
      <c r="E25" s="92"/>
      <c r="F25" s="93"/>
      <c r="G25" s="616" t="s">
        <v>1151</v>
      </c>
      <c r="H25" s="617"/>
      <c r="I25" s="617"/>
      <c r="J25" s="617"/>
      <c r="K25" s="617"/>
      <c r="L25" s="617"/>
      <c r="M25" s="618"/>
      <c r="O25" s="611"/>
      <c r="P25" s="845" t="s">
        <v>1109</v>
      </c>
      <c r="Q25" s="846"/>
      <c r="R25" s="847"/>
      <c r="S25" s="95">
        <f>SUM(S18:S24)</f>
        <v>0</v>
      </c>
      <c r="T25" s="97">
        <f>SUM(T18:T24)</f>
        <v>0</v>
      </c>
      <c r="U25" s="622"/>
      <c r="V25" s="623"/>
      <c r="W25" s="623"/>
      <c r="X25" s="623"/>
      <c r="Y25" s="623"/>
      <c r="Z25" s="623"/>
      <c r="AA25" s="624"/>
    </row>
    <row r="26" spans="1:27" ht="12.75" customHeight="1">
      <c r="A26" s="864"/>
      <c r="B26" s="679" t="s">
        <v>1377</v>
      </c>
      <c r="C26" s="680"/>
      <c r="D26" s="681"/>
      <c r="E26" s="175"/>
      <c r="F26" s="121"/>
      <c r="G26" s="663" t="s">
        <v>1152</v>
      </c>
      <c r="H26" s="664"/>
      <c r="I26" s="664"/>
      <c r="J26" s="664"/>
      <c r="K26" s="664"/>
      <c r="L26" s="664"/>
      <c r="M26" s="665"/>
      <c r="O26" s="167"/>
      <c r="P26" s="213"/>
      <c r="Q26" s="213"/>
      <c r="R26" s="213"/>
      <c r="S26" s="164"/>
      <c r="T26" s="114"/>
      <c r="U26" s="100"/>
      <c r="V26" s="100"/>
      <c r="W26" s="100"/>
      <c r="X26" s="100"/>
      <c r="Y26" s="100"/>
      <c r="Z26" s="100"/>
      <c r="AA26" s="100"/>
    </row>
    <row r="27" spans="1:27" ht="12.75" customHeight="1">
      <c r="A27" s="865"/>
      <c r="B27" s="845" t="s">
        <v>1109</v>
      </c>
      <c r="C27" s="846"/>
      <c r="D27" s="847"/>
      <c r="E27" s="106">
        <f>SUM(E22:E26)</f>
        <v>0</v>
      </c>
      <c r="F27" s="97">
        <f>SUM(F22:F26)</f>
        <v>0</v>
      </c>
      <c r="G27" s="622"/>
      <c r="H27" s="623"/>
      <c r="I27" s="623"/>
      <c r="J27" s="623"/>
      <c r="K27" s="623"/>
      <c r="L27" s="623"/>
      <c r="M27" s="624"/>
      <c r="O27" s="167"/>
      <c r="P27" s="67"/>
      <c r="Q27" s="67"/>
      <c r="R27" s="67"/>
      <c r="S27" s="67"/>
      <c r="T27" s="116"/>
      <c r="U27" s="116"/>
      <c r="V27" s="116"/>
      <c r="W27" s="116"/>
      <c r="X27" s="116"/>
      <c r="Y27" s="116"/>
      <c r="Z27" s="116"/>
      <c r="AA27" s="116"/>
    </row>
    <row r="28" spans="1:27" ht="12.75" customHeight="1">
      <c r="A28" s="863" t="s">
        <v>1488</v>
      </c>
      <c r="B28" s="866" t="s">
        <v>1378</v>
      </c>
      <c r="C28" s="867"/>
      <c r="D28" s="868"/>
      <c r="E28" s="105"/>
      <c r="F28" s="93"/>
      <c r="G28" s="616" t="s">
        <v>1144</v>
      </c>
      <c r="H28" s="617"/>
      <c r="I28" s="617"/>
      <c r="J28" s="617"/>
      <c r="K28" s="617"/>
      <c r="L28" s="617"/>
      <c r="M28" s="618"/>
      <c r="O28" s="167"/>
      <c r="P28" s="67"/>
      <c r="Q28" s="67"/>
      <c r="R28" s="67"/>
      <c r="S28" s="67"/>
      <c r="T28" s="116"/>
      <c r="U28" s="116"/>
      <c r="V28" s="116"/>
      <c r="W28" s="116"/>
      <c r="X28" s="116"/>
      <c r="Y28" s="116"/>
      <c r="Z28" s="116"/>
      <c r="AA28" s="116"/>
    </row>
    <row r="29" spans="1:27" ht="12.75" customHeight="1">
      <c r="A29" s="864"/>
      <c r="B29" s="869" t="s">
        <v>1379</v>
      </c>
      <c r="C29" s="870"/>
      <c r="D29" s="871"/>
      <c r="E29" s="105"/>
      <c r="F29" s="119"/>
      <c r="G29" s="616" t="s">
        <v>1146</v>
      </c>
      <c r="H29" s="617"/>
      <c r="I29" s="617"/>
      <c r="J29" s="617"/>
      <c r="K29" s="617"/>
      <c r="L29" s="617"/>
      <c r="M29" s="618"/>
      <c r="O29" s="167"/>
      <c r="P29" s="67"/>
      <c r="Q29" s="67"/>
      <c r="R29" s="67"/>
      <c r="S29" s="67"/>
      <c r="T29" s="116"/>
      <c r="U29" s="116"/>
      <c r="V29" s="116"/>
      <c r="W29" s="116"/>
      <c r="X29" s="116"/>
      <c r="Y29" s="116"/>
      <c r="Z29" s="116"/>
      <c r="AA29" s="116"/>
    </row>
    <row r="30" spans="1:27" ht="12.75" customHeight="1">
      <c r="A30" s="864"/>
      <c r="B30" s="872" t="s">
        <v>1380</v>
      </c>
      <c r="C30" s="873"/>
      <c r="D30" s="874"/>
      <c r="E30" s="201"/>
      <c r="F30" s="124"/>
      <c r="G30" s="712" t="s">
        <v>1148</v>
      </c>
      <c r="H30" s="713"/>
      <c r="I30" s="713"/>
      <c r="J30" s="713"/>
      <c r="K30" s="713"/>
      <c r="L30" s="713"/>
      <c r="M30" s="714"/>
      <c r="O30" s="167"/>
      <c r="P30" s="67"/>
      <c r="Q30" s="67"/>
      <c r="R30" s="67"/>
      <c r="S30" s="67"/>
      <c r="T30" s="116"/>
      <c r="U30" s="116"/>
      <c r="V30" s="116"/>
      <c r="W30" s="116"/>
      <c r="X30" s="116"/>
      <c r="Y30" s="116"/>
      <c r="Z30" s="116"/>
      <c r="AA30" s="116"/>
    </row>
    <row r="31" spans="1:27" ht="12.75" customHeight="1">
      <c r="A31" s="864"/>
      <c r="B31" s="679" t="s">
        <v>1466</v>
      </c>
      <c r="C31" s="680"/>
      <c r="D31" s="681"/>
      <c r="E31" s="92"/>
      <c r="F31" s="93"/>
      <c r="G31" s="616" t="s">
        <v>1133</v>
      </c>
      <c r="H31" s="617"/>
      <c r="I31" s="617"/>
      <c r="J31" s="617"/>
      <c r="K31" s="617"/>
      <c r="L31" s="617"/>
      <c r="M31" s="618"/>
      <c r="O31" s="167"/>
      <c r="P31" s="67"/>
      <c r="Q31" s="67"/>
      <c r="R31" s="67"/>
      <c r="S31" s="67"/>
      <c r="T31" s="116"/>
      <c r="U31" s="116"/>
      <c r="V31" s="116"/>
      <c r="W31" s="116"/>
      <c r="X31" s="116"/>
      <c r="Y31" s="116"/>
      <c r="Z31" s="116"/>
      <c r="AA31" s="116"/>
    </row>
    <row r="32" spans="1:27" ht="12.75" customHeight="1">
      <c r="A32" s="864"/>
      <c r="B32" s="679" t="s">
        <v>1467</v>
      </c>
      <c r="C32" s="680"/>
      <c r="D32" s="681"/>
      <c r="E32" s="92"/>
      <c r="F32" s="93"/>
      <c r="G32" s="616" t="s">
        <v>1134</v>
      </c>
      <c r="H32" s="617"/>
      <c r="I32" s="617"/>
      <c r="J32" s="617"/>
      <c r="K32" s="617"/>
      <c r="L32" s="617"/>
      <c r="M32" s="618"/>
      <c r="O32" s="437" t="s">
        <v>1179</v>
      </c>
      <c r="P32" s="437"/>
      <c r="Q32" s="437"/>
      <c r="R32" s="437"/>
      <c r="S32" s="130">
        <f>SUM(E13,E21,E27,E36,E42,E50,S12,S17,S25)</f>
        <v>0</v>
      </c>
      <c r="T32" s="131">
        <f>SUM(F13,F21,F27,F36,F42,F50,T12,T17,T25)</f>
        <v>0</v>
      </c>
      <c r="U32" s="116"/>
      <c r="V32" s="116"/>
      <c r="W32" s="116"/>
      <c r="X32" s="116"/>
      <c r="Y32" s="116"/>
      <c r="Z32" s="116"/>
      <c r="AA32" s="116"/>
    </row>
    <row r="33" spans="1:27" ht="12.75" customHeight="1">
      <c r="A33" s="864"/>
      <c r="B33" s="679" t="s">
        <v>1468</v>
      </c>
      <c r="C33" s="680"/>
      <c r="D33" s="681"/>
      <c r="E33" s="92"/>
      <c r="F33" s="93"/>
      <c r="G33" s="616" t="s">
        <v>1138</v>
      </c>
      <c r="H33" s="617"/>
      <c r="I33" s="617"/>
      <c r="J33" s="617"/>
      <c r="K33" s="617"/>
      <c r="L33" s="617"/>
      <c r="M33" s="618"/>
      <c r="O33" s="1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64"/>
      <c r="B34" s="679" t="s">
        <v>1469</v>
      </c>
      <c r="C34" s="680"/>
      <c r="D34" s="681"/>
      <c r="E34" s="92"/>
      <c r="F34" s="93"/>
      <c r="G34" s="616" t="s">
        <v>1140</v>
      </c>
      <c r="H34" s="617"/>
      <c r="I34" s="617"/>
      <c r="J34" s="617"/>
      <c r="K34" s="617"/>
      <c r="L34" s="617"/>
      <c r="M34" s="618"/>
      <c r="O34" s="1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64"/>
      <c r="B35" s="679" t="s">
        <v>1470</v>
      </c>
      <c r="C35" s="680"/>
      <c r="D35" s="681"/>
      <c r="E35" s="92"/>
      <c r="F35" s="93"/>
      <c r="G35" s="616" t="s">
        <v>1142</v>
      </c>
      <c r="H35" s="617"/>
      <c r="I35" s="617"/>
      <c r="J35" s="617"/>
      <c r="K35" s="617"/>
      <c r="L35" s="617"/>
      <c r="M35" s="618"/>
      <c r="O35" s="1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5"/>
      <c r="B36" s="845" t="s">
        <v>1109</v>
      </c>
      <c r="C36" s="846"/>
      <c r="D36" s="847"/>
      <c r="E36" s="95">
        <f>SUM(E28:E35)</f>
        <v>0</v>
      </c>
      <c r="F36" s="97">
        <f>SUM(F28:F35)</f>
        <v>0</v>
      </c>
      <c r="G36" s="622"/>
      <c r="H36" s="623"/>
      <c r="I36" s="623"/>
      <c r="J36" s="623"/>
      <c r="K36" s="623"/>
      <c r="L36" s="623"/>
      <c r="M36" s="624"/>
      <c r="O36" s="1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63" t="s">
        <v>1489</v>
      </c>
      <c r="B37" s="866" t="s">
        <v>1381</v>
      </c>
      <c r="C37" s="867"/>
      <c r="D37" s="868"/>
      <c r="E37" s="211"/>
      <c r="F37" s="212"/>
      <c r="G37" s="722" t="s">
        <v>1124</v>
      </c>
      <c r="H37" s="723"/>
      <c r="I37" s="723"/>
      <c r="J37" s="723"/>
      <c r="K37" s="723"/>
      <c r="L37" s="723"/>
      <c r="M37" s="724"/>
      <c r="O37" s="167"/>
      <c r="P37" s="67"/>
      <c r="Q37" s="67"/>
      <c r="R37" s="67"/>
    </row>
    <row r="38" spans="1:27" ht="12.75" customHeight="1">
      <c r="A38" s="864"/>
      <c r="B38" s="869" t="s">
        <v>1382</v>
      </c>
      <c r="C38" s="870"/>
      <c r="D38" s="871"/>
      <c r="E38" s="92"/>
      <c r="F38" s="93"/>
      <c r="G38" s="616" t="s">
        <v>1126</v>
      </c>
      <c r="H38" s="617"/>
      <c r="I38" s="617"/>
      <c r="J38" s="617"/>
      <c r="K38" s="617"/>
      <c r="L38" s="617"/>
      <c r="M38" s="618"/>
      <c r="O38" s="67"/>
      <c r="P38" s="67"/>
      <c r="Q38" s="67"/>
      <c r="R38" s="67"/>
    </row>
    <row r="39" spans="1:27" ht="12.75" customHeight="1">
      <c r="A39" s="864"/>
      <c r="B39" s="872" t="s">
        <v>1383</v>
      </c>
      <c r="C39" s="873"/>
      <c r="D39" s="874"/>
      <c r="E39" s="120"/>
      <c r="F39" s="184"/>
      <c r="G39" s="663" t="s">
        <v>1128</v>
      </c>
      <c r="H39" s="664"/>
      <c r="I39" s="664"/>
      <c r="J39" s="664"/>
      <c r="K39" s="664"/>
      <c r="L39" s="664"/>
      <c r="M39" s="665"/>
      <c r="O39" s="67"/>
      <c r="P39" s="50"/>
      <c r="Q39" s="50"/>
      <c r="R39" s="50"/>
    </row>
    <row r="40" spans="1:27" ht="12.75" customHeight="1">
      <c r="A40" s="864"/>
      <c r="B40" s="679" t="s">
        <v>1384</v>
      </c>
      <c r="C40" s="680"/>
      <c r="D40" s="681"/>
      <c r="E40" s="105"/>
      <c r="F40" s="119"/>
      <c r="G40" s="616" t="s">
        <v>1130</v>
      </c>
      <c r="H40" s="617"/>
      <c r="I40" s="617"/>
      <c r="J40" s="617"/>
      <c r="K40" s="617"/>
      <c r="L40" s="617"/>
      <c r="M40" s="618"/>
      <c r="O40" s="67"/>
      <c r="P40" s="67"/>
      <c r="Q40" s="67"/>
      <c r="R40" s="67"/>
    </row>
    <row r="41" spans="1:27" ht="12.75" customHeight="1">
      <c r="A41" s="864"/>
      <c r="B41" s="679" t="s">
        <v>1385</v>
      </c>
      <c r="C41" s="680"/>
      <c r="D41" s="681"/>
      <c r="E41" s="92"/>
      <c r="F41" s="93"/>
      <c r="G41" s="616" t="s">
        <v>1136</v>
      </c>
      <c r="H41" s="617"/>
      <c r="I41" s="617"/>
      <c r="J41" s="617"/>
      <c r="K41" s="617"/>
      <c r="L41" s="617"/>
      <c r="M41" s="618"/>
      <c r="O41" s="67"/>
      <c r="P41" s="116"/>
      <c r="Q41" s="116"/>
      <c r="R41" s="116"/>
    </row>
    <row r="42" spans="1:27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  <c r="O42" s="50"/>
      <c r="P42" s="67"/>
      <c r="Q42" s="67"/>
      <c r="R42" s="67"/>
    </row>
    <row r="43" spans="1:27" ht="12.75" customHeight="1">
      <c r="A43" s="609" t="s">
        <v>1490</v>
      </c>
      <c r="B43" s="679" t="s">
        <v>1386</v>
      </c>
      <c r="C43" s="680"/>
      <c r="D43" s="681"/>
      <c r="E43" s="105"/>
      <c r="F43" s="119"/>
      <c r="G43" s="616" t="s">
        <v>1120</v>
      </c>
      <c r="H43" s="617"/>
      <c r="I43" s="617"/>
      <c r="J43" s="617"/>
      <c r="K43" s="617"/>
      <c r="L43" s="617"/>
      <c r="M43" s="618"/>
      <c r="O43" s="67"/>
    </row>
    <row r="44" spans="1:27" ht="12.75" customHeight="1">
      <c r="A44" s="610"/>
      <c r="B44" s="679" t="s">
        <v>1387</v>
      </c>
      <c r="C44" s="680"/>
      <c r="D44" s="681"/>
      <c r="E44" s="105"/>
      <c r="F44" s="119"/>
      <c r="G44" s="616" t="s">
        <v>1122</v>
      </c>
      <c r="H44" s="617"/>
      <c r="I44" s="617"/>
      <c r="J44" s="617"/>
      <c r="K44" s="617"/>
      <c r="L44" s="617"/>
      <c r="M44" s="618"/>
      <c r="O44" s="116"/>
    </row>
    <row r="45" spans="1:27" ht="12.75" customHeight="1">
      <c r="A45" s="610"/>
      <c r="B45" s="679" t="s">
        <v>1388</v>
      </c>
      <c r="C45" s="680"/>
      <c r="D45" s="681"/>
      <c r="E45" s="214"/>
      <c r="F45" s="215"/>
      <c r="G45" s="722" t="s">
        <v>1111</v>
      </c>
      <c r="H45" s="723"/>
      <c r="I45" s="723"/>
      <c r="J45" s="723"/>
      <c r="K45" s="723"/>
      <c r="L45" s="723"/>
      <c r="M45" s="724"/>
      <c r="O45" s="67"/>
      <c r="P45" s="67"/>
      <c r="Q45" s="67"/>
      <c r="R45" s="67"/>
    </row>
    <row r="46" spans="1:27" ht="12.75" customHeight="1">
      <c r="A46" s="610"/>
      <c r="B46" s="679" t="s">
        <v>1389</v>
      </c>
      <c r="C46" s="680"/>
      <c r="D46" s="681"/>
      <c r="E46" s="105"/>
      <c r="F46" s="119"/>
      <c r="G46" s="616" t="s">
        <v>1113</v>
      </c>
      <c r="H46" s="617"/>
      <c r="I46" s="617"/>
      <c r="J46" s="617"/>
      <c r="K46" s="617"/>
      <c r="L46" s="617"/>
      <c r="M46" s="618"/>
    </row>
    <row r="47" spans="1:27" ht="12.75" customHeight="1">
      <c r="A47" s="610"/>
      <c r="B47" s="679" t="s">
        <v>1390</v>
      </c>
      <c r="C47" s="680"/>
      <c r="D47" s="681"/>
      <c r="E47" s="105"/>
      <c r="F47" s="119"/>
      <c r="G47" s="616" t="s">
        <v>1114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79" t="s">
        <v>1391</v>
      </c>
      <c r="C48" s="680"/>
      <c r="D48" s="681"/>
      <c r="E48" s="105"/>
      <c r="F48" s="119"/>
      <c r="G48" s="616" t="s">
        <v>1116</v>
      </c>
      <c r="H48" s="617"/>
      <c r="I48" s="617"/>
      <c r="J48" s="617"/>
      <c r="K48" s="617"/>
      <c r="L48" s="617"/>
      <c r="M48" s="618"/>
      <c r="O48" s="67"/>
    </row>
    <row r="49" spans="1:29" ht="12.75" customHeight="1">
      <c r="A49" s="610"/>
      <c r="B49" s="679" t="s">
        <v>1392</v>
      </c>
      <c r="C49" s="680"/>
      <c r="D49" s="681"/>
      <c r="E49" s="105"/>
      <c r="F49" s="119"/>
      <c r="G49" s="616" t="s">
        <v>1118</v>
      </c>
      <c r="H49" s="617"/>
      <c r="I49" s="617"/>
      <c r="J49" s="617"/>
      <c r="K49" s="617"/>
      <c r="L49" s="617"/>
      <c r="M49" s="618"/>
    </row>
    <row r="50" spans="1:29" ht="12.75" customHeight="1">
      <c r="A50" s="611"/>
      <c r="B50" s="845" t="s">
        <v>1109</v>
      </c>
      <c r="C50" s="846"/>
      <c r="D50" s="847"/>
      <c r="E50" s="95">
        <f>SUM(E43:E49)</f>
        <v>0</v>
      </c>
      <c r="F50" s="97">
        <f>SUM(F43:F49)</f>
        <v>0</v>
      </c>
      <c r="G50" s="622"/>
      <c r="H50" s="623"/>
      <c r="I50" s="623"/>
      <c r="J50" s="623"/>
      <c r="K50" s="623"/>
      <c r="L50" s="623"/>
      <c r="M50" s="624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6" t="s">
        <v>28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6"/>
      <c r="V58" s="656"/>
      <c r="W58" s="656"/>
      <c r="X58" s="656"/>
      <c r="Y58" s="656"/>
      <c r="Z58" s="656"/>
      <c r="AA58" s="656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0" t="s">
        <v>1292</v>
      </c>
      <c r="B1" s="881"/>
      <c r="C1" s="881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2026/6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46176</v>
      </c>
      <c r="G2" s="853"/>
      <c r="H2" s="216"/>
      <c r="I2" s="42" t="s">
        <v>1088</v>
      </c>
      <c r="J2" s="42" t="s">
        <v>1298</v>
      </c>
      <c r="K2" s="647">
        <f>集計表!L2</f>
        <v>46178</v>
      </c>
      <c r="L2" s="675"/>
      <c r="M2" s="675"/>
      <c r="N2" s="43" t="s">
        <v>49</v>
      </c>
      <c r="O2" s="44" t="s">
        <v>1299</v>
      </c>
      <c r="P2" s="655">
        <f>集計表!R2</f>
        <v>46179</v>
      </c>
      <c r="Q2" s="655"/>
      <c r="R2" s="45" t="s">
        <v>1300</v>
      </c>
      <c r="S2" s="117" t="s">
        <v>19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T15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0"/>
    </row>
    <row r="6" spans="1:27" ht="12.75" customHeight="1">
      <c r="A6" s="609" t="s">
        <v>1516</v>
      </c>
      <c r="B6" s="679" t="s">
        <v>1395</v>
      </c>
      <c r="C6" s="680"/>
      <c r="D6" s="681"/>
      <c r="E6" s="175"/>
      <c r="F6" s="93"/>
      <c r="G6" s="663" t="s">
        <v>1115</v>
      </c>
      <c r="H6" s="664"/>
      <c r="I6" s="664"/>
      <c r="J6" s="664"/>
      <c r="K6" s="664"/>
      <c r="L6" s="664"/>
      <c r="M6" s="665"/>
      <c r="O6" s="609" t="s">
        <v>1519</v>
      </c>
      <c r="P6" s="679" t="s">
        <v>1510</v>
      </c>
      <c r="Q6" s="680"/>
      <c r="R6" s="681"/>
      <c r="S6" s="92"/>
      <c r="T6" s="93"/>
      <c r="U6" s="616" t="s">
        <v>1096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79" t="s">
        <v>1396</v>
      </c>
      <c r="C7" s="680"/>
      <c r="D7" s="681"/>
      <c r="E7" s="92"/>
      <c r="F7" s="93"/>
      <c r="G7" s="616" t="s">
        <v>1117</v>
      </c>
      <c r="H7" s="617"/>
      <c r="I7" s="617"/>
      <c r="J7" s="617"/>
      <c r="K7" s="617"/>
      <c r="L7" s="617"/>
      <c r="M7" s="618"/>
      <c r="O7" s="610"/>
      <c r="P7" s="679" t="s">
        <v>1511</v>
      </c>
      <c r="Q7" s="680"/>
      <c r="R7" s="681"/>
      <c r="S7" s="92"/>
      <c r="T7" s="93"/>
      <c r="U7" s="616" t="s">
        <v>1098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79" t="s">
        <v>1397</v>
      </c>
      <c r="C8" s="680"/>
      <c r="D8" s="681"/>
      <c r="E8" s="92"/>
      <c r="F8" s="93"/>
      <c r="G8" s="616" t="s">
        <v>1119</v>
      </c>
      <c r="H8" s="617"/>
      <c r="I8" s="617"/>
      <c r="J8" s="617"/>
      <c r="K8" s="617"/>
      <c r="L8" s="617"/>
      <c r="M8" s="618"/>
      <c r="O8" s="610"/>
      <c r="P8" s="679" t="s">
        <v>1512</v>
      </c>
      <c r="Q8" s="680"/>
      <c r="R8" s="681"/>
      <c r="S8" s="92"/>
      <c r="T8" s="93"/>
      <c r="U8" s="616" t="s">
        <v>1100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1398</v>
      </c>
      <c r="C9" s="680"/>
      <c r="D9" s="681"/>
      <c r="E9" s="92"/>
      <c r="F9" s="93"/>
      <c r="G9" s="616" t="s">
        <v>1121</v>
      </c>
      <c r="H9" s="617"/>
      <c r="I9" s="617"/>
      <c r="J9" s="617"/>
      <c r="K9" s="617"/>
      <c r="L9" s="617"/>
      <c r="M9" s="618"/>
      <c r="O9" s="610"/>
      <c r="P9" s="679" t="s">
        <v>1513</v>
      </c>
      <c r="Q9" s="680"/>
      <c r="R9" s="681"/>
      <c r="S9" s="92"/>
      <c r="T9" s="93"/>
      <c r="U9" s="616" t="s">
        <v>1102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1399</v>
      </c>
      <c r="C10" s="680"/>
      <c r="D10" s="681"/>
      <c r="E10" s="123"/>
      <c r="F10" s="93"/>
      <c r="G10" s="712" t="s">
        <v>1123</v>
      </c>
      <c r="H10" s="713"/>
      <c r="I10" s="713"/>
      <c r="J10" s="713"/>
      <c r="K10" s="713"/>
      <c r="L10" s="713"/>
      <c r="M10" s="714"/>
      <c r="O10" s="610"/>
      <c r="P10" s="679" t="s">
        <v>1514</v>
      </c>
      <c r="Q10" s="680"/>
      <c r="R10" s="681"/>
      <c r="S10" s="92"/>
      <c r="T10" s="93"/>
      <c r="U10" s="616" t="s">
        <v>1104</v>
      </c>
      <c r="V10" s="617"/>
      <c r="W10" s="617"/>
      <c r="X10" s="617"/>
      <c r="Y10" s="617"/>
      <c r="Z10" s="617"/>
      <c r="AA10" s="618"/>
    </row>
    <row r="11" spans="1:27" ht="12.75" customHeight="1">
      <c r="A11" s="610"/>
      <c r="B11" s="877" t="s">
        <v>1432</v>
      </c>
      <c r="C11" s="878"/>
      <c r="D11" s="879"/>
      <c r="E11" s="92"/>
      <c r="F11" s="93"/>
      <c r="G11" s="616" t="s">
        <v>1125</v>
      </c>
      <c r="H11" s="617"/>
      <c r="I11" s="617"/>
      <c r="J11" s="617"/>
      <c r="K11" s="617"/>
      <c r="L11" s="617"/>
      <c r="M11" s="618"/>
      <c r="O11" s="610"/>
      <c r="P11" s="679" t="s">
        <v>1515</v>
      </c>
      <c r="Q11" s="680"/>
      <c r="R11" s="681"/>
      <c r="S11" s="123"/>
      <c r="T11" s="93"/>
      <c r="U11" s="712" t="s">
        <v>1106</v>
      </c>
      <c r="V11" s="713"/>
      <c r="W11" s="713"/>
      <c r="X11" s="713"/>
      <c r="Y11" s="713"/>
      <c r="Z11" s="713"/>
      <c r="AA11" s="714"/>
    </row>
    <row r="12" spans="1:27" ht="12.75" customHeight="1">
      <c r="A12" s="610"/>
      <c r="B12" s="679" t="s">
        <v>1588</v>
      </c>
      <c r="C12" s="680"/>
      <c r="D12" s="681"/>
      <c r="E12" s="175"/>
      <c r="F12" s="93"/>
      <c r="G12" s="663" t="s">
        <v>1127</v>
      </c>
      <c r="H12" s="664"/>
      <c r="I12" s="664"/>
      <c r="J12" s="664"/>
      <c r="K12" s="664"/>
      <c r="L12" s="664"/>
      <c r="M12" s="665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0"/>
      <c r="B13" s="872" t="s">
        <v>1433</v>
      </c>
      <c r="C13" s="873"/>
      <c r="D13" s="874"/>
      <c r="E13" s="92"/>
      <c r="F13" s="93"/>
      <c r="G13" s="616" t="s">
        <v>1129</v>
      </c>
      <c r="H13" s="617"/>
      <c r="I13" s="617"/>
      <c r="J13" s="617"/>
      <c r="K13" s="617"/>
      <c r="L13" s="617"/>
      <c r="M13" s="618"/>
      <c r="O13" s="167"/>
      <c r="T13" s="100"/>
      <c r="U13" s="100"/>
      <c r="V13" s="100"/>
      <c r="W13" s="100"/>
      <c r="X13" s="100"/>
      <c r="Y13" s="100"/>
      <c r="Z13" s="100"/>
      <c r="AA13" s="100"/>
    </row>
    <row r="14" spans="1:27" ht="12.75" customHeight="1">
      <c r="A14" s="611"/>
      <c r="B14" s="845" t="s">
        <v>1109</v>
      </c>
      <c r="C14" s="846"/>
      <c r="D14" s="847"/>
      <c r="E14" s="95">
        <f>SUM(E6:E13)</f>
        <v>0</v>
      </c>
      <c r="F14" s="97">
        <f>SUM(F6:F13)</f>
        <v>0</v>
      </c>
      <c r="G14" s="622"/>
      <c r="H14" s="623"/>
      <c r="I14" s="623"/>
      <c r="J14" s="623"/>
      <c r="K14" s="623"/>
      <c r="L14" s="623"/>
      <c r="M14" s="624"/>
      <c r="T14" s="100"/>
      <c r="U14" s="100"/>
      <c r="V14" s="100"/>
      <c r="W14" s="100"/>
      <c r="X14" s="100"/>
      <c r="Y14" s="100"/>
      <c r="Z14" s="100"/>
      <c r="AA14" s="100"/>
    </row>
    <row r="15" spans="1:27" ht="12.75" customHeight="1">
      <c r="A15" s="609" t="s">
        <v>1517</v>
      </c>
      <c r="B15" s="872" t="s">
        <v>1400</v>
      </c>
      <c r="C15" s="873"/>
      <c r="D15" s="874"/>
      <c r="E15" s="175"/>
      <c r="F15" s="93"/>
      <c r="G15" s="663" t="s">
        <v>1135</v>
      </c>
      <c r="H15" s="664"/>
      <c r="I15" s="664"/>
      <c r="J15" s="664"/>
      <c r="K15" s="664"/>
      <c r="L15" s="664"/>
      <c r="M15" s="665"/>
      <c r="O15" s="884" t="s">
        <v>1172</v>
      </c>
      <c r="P15" s="885"/>
      <c r="Q15" s="885"/>
      <c r="R15" s="886"/>
      <c r="S15" s="130">
        <f>SUM(E14,E26,E30,E36,E42,S12)</f>
        <v>0</v>
      </c>
      <c r="T15" s="131">
        <f>SUM(F14,F26,F30,F36,F42,T12)</f>
        <v>0</v>
      </c>
      <c r="U15" s="100"/>
      <c r="V15" s="100"/>
      <c r="W15" s="100"/>
      <c r="X15" s="100"/>
      <c r="Y15" s="100"/>
      <c r="Z15" s="100"/>
      <c r="AA15" s="100"/>
    </row>
    <row r="16" spans="1:27" ht="12.75" customHeight="1">
      <c r="A16" s="610"/>
      <c r="B16" s="679" t="s">
        <v>1401</v>
      </c>
      <c r="C16" s="680"/>
      <c r="D16" s="681"/>
      <c r="E16" s="92"/>
      <c r="F16" s="93"/>
      <c r="G16" s="616" t="s">
        <v>1137</v>
      </c>
      <c r="H16" s="617"/>
      <c r="I16" s="617"/>
      <c r="J16" s="617"/>
      <c r="K16" s="617"/>
      <c r="L16" s="617"/>
      <c r="M16" s="618"/>
    </row>
    <row r="17" spans="1:26" ht="12.75" customHeight="1">
      <c r="A17" s="610"/>
      <c r="B17" s="679" t="s">
        <v>1402</v>
      </c>
      <c r="C17" s="680"/>
      <c r="D17" s="681"/>
      <c r="E17" s="92"/>
      <c r="F17" s="93"/>
      <c r="G17" s="616" t="s">
        <v>1139</v>
      </c>
      <c r="H17" s="617"/>
      <c r="I17" s="617"/>
      <c r="J17" s="617"/>
      <c r="K17" s="617"/>
      <c r="L17" s="617"/>
      <c r="M17" s="618"/>
    </row>
    <row r="18" spans="1:26" ht="12.75" customHeight="1">
      <c r="A18" s="610"/>
      <c r="B18" s="679" t="s">
        <v>1403</v>
      </c>
      <c r="C18" s="680"/>
      <c r="D18" s="681"/>
      <c r="E18" s="92"/>
      <c r="F18" s="93"/>
      <c r="G18" s="616" t="s">
        <v>1141</v>
      </c>
      <c r="H18" s="617"/>
      <c r="I18" s="617"/>
      <c r="J18" s="617"/>
      <c r="K18" s="617"/>
      <c r="L18" s="617"/>
      <c r="M18" s="618"/>
      <c r="P18" s="47" t="s">
        <v>1598</v>
      </c>
    </row>
    <row r="19" spans="1:26" ht="12.75" customHeight="1">
      <c r="A19" s="610"/>
      <c r="B19" s="877" t="s">
        <v>1404</v>
      </c>
      <c r="C19" s="878"/>
      <c r="D19" s="879"/>
      <c r="E19" s="92"/>
      <c r="F19" s="93"/>
      <c r="G19" s="616" t="s">
        <v>1143</v>
      </c>
      <c r="H19" s="617"/>
      <c r="I19" s="617"/>
      <c r="J19" s="617"/>
      <c r="K19" s="617"/>
      <c r="L19" s="617"/>
      <c r="M19" s="618"/>
    </row>
    <row r="20" spans="1:26" ht="12.75" customHeight="1">
      <c r="A20" s="610"/>
      <c r="B20" s="869" t="s">
        <v>1405</v>
      </c>
      <c r="C20" s="870"/>
      <c r="D20" s="887"/>
      <c r="E20" s="92"/>
      <c r="F20" s="93"/>
      <c r="G20" s="492" t="s">
        <v>1159</v>
      </c>
      <c r="H20" s="493"/>
      <c r="I20" s="493"/>
      <c r="J20" s="493"/>
      <c r="K20" s="493"/>
      <c r="L20" s="493"/>
      <c r="M20" s="496"/>
    </row>
    <row r="21" spans="1:26" ht="12.75" customHeight="1">
      <c r="A21" s="610"/>
      <c r="B21" s="872" t="s">
        <v>1406</v>
      </c>
      <c r="C21" s="873"/>
      <c r="D21" s="874"/>
      <c r="E21" s="92"/>
      <c r="F21" s="93"/>
      <c r="G21" s="492" t="s">
        <v>1161</v>
      </c>
      <c r="H21" s="493"/>
      <c r="I21" s="493"/>
      <c r="J21" s="493"/>
      <c r="K21" s="493"/>
      <c r="L21" s="493"/>
      <c r="M21" s="496"/>
      <c r="Z21" s="164"/>
    </row>
    <row r="22" spans="1:26" ht="12.75" customHeight="1">
      <c r="A22" s="610"/>
      <c r="B22" s="679" t="s">
        <v>1407</v>
      </c>
      <c r="C22" s="680"/>
      <c r="D22" s="681"/>
      <c r="E22" s="92"/>
      <c r="F22" s="93"/>
      <c r="G22" s="492" t="s">
        <v>1163</v>
      </c>
      <c r="H22" s="493"/>
      <c r="I22" s="493"/>
      <c r="J22" s="493"/>
      <c r="K22" s="493"/>
      <c r="L22" s="493"/>
      <c r="M22" s="496"/>
    </row>
    <row r="23" spans="1:26" ht="12.75" customHeight="1">
      <c r="A23" s="610"/>
      <c r="B23" s="679" t="s">
        <v>1408</v>
      </c>
      <c r="C23" s="680"/>
      <c r="D23" s="681"/>
      <c r="E23" s="92"/>
      <c r="F23" s="93"/>
      <c r="G23" s="492" t="s">
        <v>1165</v>
      </c>
      <c r="H23" s="493"/>
      <c r="I23" s="493"/>
      <c r="J23" s="493"/>
      <c r="K23" s="493"/>
      <c r="L23" s="493"/>
      <c r="M23" s="496"/>
    </row>
    <row r="24" spans="1:26" ht="12.75" customHeight="1">
      <c r="A24" s="610"/>
      <c r="B24" s="877" t="s">
        <v>1409</v>
      </c>
      <c r="C24" s="878"/>
      <c r="D24" s="879"/>
      <c r="E24" s="92"/>
      <c r="F24" s="93"/>
      <c r="G24" s="492" t="s">
        <v>1166</v>
      </c>
      <c r="H24" s="493"/>
      <c r="I24" s="493"/>
      <c r="J24" s="493"/>
      <c r="K24" s="493"/>
      <c r="L24" s="493"/>
      <c r="M24" s="496"/>
    </row>
    <row r="25" spans="1:26" ht="12.75" customHeight="1">
      <c r="A25" s="610"/>
      <c r="B25" s="877" t="s">
        <v>1504</v>
      </c>
      <c r="C25" s="878"/>
      <c r="D25" s="879"/>
      <c r="E25" s="123"/>
      <c r="F25" s="93"/>
      <c r="G25" s="712" t="s">
        <v>1168</v>
      </c>
      <c r="H25" s="713"/>
      <c r="I25" s="713"/>
      <c r="J25" s="713"/>
      <c r="K25" s="713"/>
      <c r="L25" s="713"/>
      <c r="M25" s="714"/>
    </row>
    <row r="26" spans="1:26" ht="12.75" customHeight="1">
      <c r="A26" s="611"/>
      <c r="B26" s="845" t="s">
        <v>1109</v>
      </c>
      <c r="C26" s="846"/>
      <c r="D26" s="847"/>
      <c r="E26" s="95">
        <f>SUM(E15:E25)</f>
        <v>0</v>
      </c>
      <c r="F26" s="97">
        <f>SUM(F15:F25)</f>
        <v>0</v>
      </c>
      <c r="G26" s="622"/>
      <c r="H26" s="623"/>
      <c r="I26" s="623"/>
      <c r="J26" s="623"/>
      <c r="K26" s="623"/>
      <c r="L26" s="623"/>
      <c r="M26" s="624"/>
    </row>
    <row r="27" spans="1:26" ht="12.75" customHeight="1">
      <c r="A27" s="863" t="s">
        <v>1611</v>
      </c>
      <c r="B27" s="872" t="s">
        <v>1410</v>
      </c>
      <c r="C27" s="873"/>
      <c r="D27" s="874"/>
      <c r="E27" s="92"/>
      <c r="F27" s="93"/>
      <c r="G27" s="492" t="s">
        <v>1153</v>
      </c>
      <c r="H27" s="493"/>
      <c r="I27" s="493"/>
      <c r="J27" s="493"/>
      <c r="K27" s="493"/>
      <c r="L27" s="493"/>
      <c r="M27" s="496"/>
    </row>
    <row r="28" spans="1:26" ht="12.75" customHeight="1">
      <c r="A28" s="864"/>
      <c r="B28" s="679" t="s">
        <v>1411</v>
      </c>
      <c r="C28" s="680"/>
      <c r="D28" s="681"/>
      <c r="E28" s="92"/>
      <c r="F28" s="93"/>
      <c r="G28" s="492" t="s">
        <v>1155</v>
      </c>
      <c r="H28" s="493"/>
      <c r="I28" s="493"/>
      <c r="J28" s="493"/>
      <c r="K28" s="493"/>
      <c r="L28" s="493"/>
      <c r="M28" s="496"/>
    </row>
    <row r="29" spans="1:26" ht="12.75" customHeight="1">
      <c r="A29" s="864"/>
      <c r="B29" s="679" t="s">
        <v>1412</v>
      </c>
      <c r="C29" s="680"/>
      <c r="D29" s="681"/>
      <c r="E29" s="92"/>
      <c r="F29" s="93"/>
      <c r="G29" s="492" t="s">
        <v>1157</v>
      </c>
      <c r="H29" s="493"/>
      <c r="I29" s="493"/>
      <c r="J29" s="493"/>
      <c r="K29" s="493"/>
      <c r="L29" s="493"/>
      <c r="M29" s="496"/>
    </row>
    <row r="30" spans="1:26" ht="12.75" customHeight="1">
      <c r="A30" s="865"/>
      <c r="B30" s="845" t="s">
        <v>1109</v>
      </c>
      <c r="C30" s="846"/>
      <c r="D30" s="847"/>
      <c r="E30" s="95">
        <f>SUM(E27:E29)</f>
        <v>0</v>
      </c>
      <c r="F30" s="97">
        <f>SUM(F27:F29)</f>
        <v>0</v>
      </c>
      <c r="G30" s="622"/>
      <c r="H30" s="623"/>
      <c r="I30" s="623"/>
      <c r="J30" s="623"/>
      <c r="K30" s="623"/>
      <c r="L30" s="623"/>
      <c r="M30" s="624"/>
    </row>
    <row r="31" spans="1:26" ht="12.75" customHeight="1">
      <c r="A31" s="863" t="s">
        <v>1619</v>
      </c>
      <c r="B31" s="697" t="s">
        <v>1413</v>
      </c>
      <c r="C31" s="698"/>
      <c r="D31" s="699"/>
      <c r="E31" s="92"/>
      <c r="F31" s="93"/>
      <c r="G31" s="616" t="s">
        <v>1131</v>
      </c>
      <c r="H31" s="617"/>
      <c r="I31" s="617"/>
      <c r="J31" s="617"/>
      <c r="K31" s="617"/>
      <c r="L31" s="617"/>
      <c r="M31" s="618"/>
    </row>
    <row r="32" spans="1:26" ht="12.75" customHeight="1">
      <c r="A32" s="864"/>
      <c r="B32" s="133" t="s">
        <v>1434</v>
      </c>
      <c r="C32" s="134"/>
      <c r="D32" s="135"/>
      <c r="E32" s="201"/>
      <c r="F32" s="119"/>
      <c r="G32" s="712" t="s">
        <v>1132</v>
      </c>
      <c r="H32" s="713"/>
      <c r="I32" s="713"/>
      <c r="J32" s="713"/>
      <c r="K32" s="713"/>
      <c r="L32" s="713"/>
      <c r="M32" s="714"/>
    </row>
    <row r="33" spans="1:13" ht="12.75" customHeight="1">
      <c r="A33" s="864"/>
      <c r="B33" s="133" t="s">
        <v>1435</v>
      </c>
      <c r="C33" s="134"/>
      <c r="D33" s="135"/>
      <c r="E33" s="105"/>
      <c r="F33" s="119"/>
      <c r="G33" s="616" t="s">
        <v>1145</v>
      </c>
      <c r="H33" s="617"/>
      <c r="I33" s="617"/>
      <c r="J33" s="617"/>
      <c r="K33" s="617"/>
      <c r="L33" s="617"/>
      <c r="M33" s="618"/>
    </row>
    <row r="34" spans="1:13" ht="12.75" customHeight="1">
      <c r="A34" s="864"/>
      <c r="B34" s="133" t="s">
        <v>1436</v>
      </c>
      <c r="C34" s="134"/>
      <c r="D34" s="135"/>
      <c r="E34" s="105"/>
      <c r="F34" s="119"/>
      <c r="G34" s="616" t="s">
        <v>1147</v>
      </c>
      <c r="H34" s="617"/>
      <c r="I34" s="617"/>
      <c r="J34" s="617"/>
      <c r="K34" s="617"/>
      <c r="L34" s="617"/>
      <c r="M34" s="618"/>
    </row>
    <row r="35" spans="1:13" ht="12.75" customHeight="1">
      <c r="A35" s="864"/>
      <c r="B35" s="133" t="s">
        <v>1437</v>
      </c>
      <c r="C35" s="134"/>
      <c r="D35" s="135"/>
      <c r="E35" s="105"/>
      <c r="F35" s="119"/>
      <c r="G35" s="616" t="s">
        <v>1149</v>
      </c>
      <c r="H35" s="617"/>
      <c r="I35" s="617"/>
      <c r="J35" s="617"/>
      <c r="K35" s="617"/>
      <c r="L35" s="617"/>
      <c r="M35" s="618"/>
    </row>
    <row r="36" spans="1:13" ht="12.75" customHeight="1">
      <c r="A36" s="865"/>
      <c r="B36" s="845" t="s">
        <v>1109</v>
      </c>
      <c r="C36" s="846"/>
      <c r="D36" s="847"/>
      <c r="E36" s="95">
        <f>SUM(E31:E35)</f>
        <v>0</v>
      </c>
      <c r="F36" s="97">
        <f>SUM(F31:F35)</f>
        <v>0</v>
      </c>
      <c r="G36" s="622"/>
      <c r="H36" s="623"/>
      <c r="I36" s="623"/>
      <c r="J36" s="623"/>
      <c r="K36" s="623"/>
      <c r="L36" s="623"/>
      <c r="M36" s="624"/>
    </row>
    <row r="37" spans="1:13" ht="12.75" customHeight="1">
      <c r="A37" s="863" t="s">
        <v>1518</v>
      </c>
      <c r="B37" s="697" t="s">
        <v>1505</v>
      </c>
      <c r="C37" s="698"/>
      <c r="D37" s="699"/>
      <c r="E37" s="92"/>
      <c r="F37" s="93"/>
      <c r="G37" s="487" t="s">
        <v>1290</v>
      </c>
      <c r="H37" s="488"/>
      <c r="I37" s="488"/>
      <c r="J37" s="488"/>
      <c r="K37" s="488"/>
      <c r="L37" s="488"/>
      <c r="M37" s="489"/>
    </row>
    <row r="38" spans="1:13" ht="12.75" customHeight="1">
      <c r="A38" s="864"/>
      <c r="B38" s="133" t="s">
        <v>1506</v>
      </c>
      <c r="C38" s="134"/>
      <c r="D38" s="135"/>
      <c r="E38" s="92"/>
      <c r="F38" s="93"/>
      <c r="G38" s="492" t="s">
        <v>1291</v>
      </c>
      <c r="H38" s="493"/>
      <c r="I38" s="493"/>
      <c r="J38" s="493"/>
      <c r="K38" s="493"/>
      <c r="L38" s="493"/>
      <c r="M38" s="496"/>
    </row>
    <row r="39" spans="1:13" ht="12.75" customHeight="1">
      <c r="A39" s="864"/>
      <c r="B39" s="133" t="s">
        <v>1507</v>
      </c>
      <c r="C39" s="134"/>
      <c r="D39" s="135"/>
      <c r="E39" s="92"/>
      <c r="F39" s="93"/>
      <c r="G39" s="616" t="s">
        <v>1108</v>
      </c>
      <c r="H39" s="617"/>
      <c r="I39" s="617"/>
      <c r="J39" s="617"/>
      <c r="K39" s="617"/>
      <c r="L39" s="617"/>
      <c r="M39" s="618"/>
    </row>
    <row r="40" spans="1:13" ht="12.75" customHeight="1">
      <c r="A40" s="864"/>
      <c r="B40" s="133" t="s">
        <v>1508</v>
      </c>
      <c r="C40" s="134"/>
      <c r="D40" s="135"/>
      <c r="E40" s="175"/>
      <c r="F40" s="93"/>
      <c r="G40" s="663" t="s">
        <v>1110</v>
      </c>
      <c r="H40" s="664"/>
      <c r="I40" s="664"/>
      <c r="J40" s="664"/>
      <c r="K40" s="664"/>
      <c r="L40" s="664"/>
      <c r="M40" s="665"/>
    </row>
    <row r="41" spans="1:13" ht="12.75" customHeight="1">
      <c r="A41" s="864"/>
      <c r="B41" s="133" t="s">
        <v>1509</v>
      </c>
      <c r="C41" s="134"/>
      <c r="D41" s="135"/>
      <c r="E41" s="123"/>
      <c r="F41" s="93"/>
      <c r="G41" s="712" t="s">
        <v>1112</v>
      </c>
      <c r="H41" s="713"/>
      <c r="I41" s="713"/>
      <c r="J41" s="713"/>
      <c r="K41" s="713"/>
      <c r="L41" s="713"/>
      <c r="M41" s="714"/>
    </row>
    <row r="42" spans="1:13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</row>
    <row r="43" spans="1:13" ht="12.75" customHeight="1">
      <c r="A43" s="167"/>
      <c r="B43" s="882"/>
      <c r="C43" s="882"/>
      <c r="D43" s="882"/>
      <c r="E43" s="164"/>
      <c r="F43" s="164"/>
      <c r="G43" s="883"/>
      <c r="H43" s="883"/>
      <c r="I43" s="883"/>
      <c r="J43" s="883"/>
      <c r="K43" s="883"/>
      <c r="L43" s="883"/>
      <c r="M43" s="883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0" t="s">
        <v>1310</v>
      </c>
      <c r="B1" s="881"/>
      <c r="C1" s="881"/>
      <c r="D1" s="894" t="s">
        <v>1181</v>
      </c>
      <c r="E1" s="894"/>
      <c r="F1" s="896" t="s">
        <v>1094</v>
      </c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2026/6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46176</v>
      </c>
      <c r="G2" s="853"/>
      <c r="H2" s="216"/>
      <c r="I2" s="42" t="s">
        <v>1088</v>
      </c>
      <c r="J2" s="146" t="s">
        <v>1298</v>
      </c>
      <c r="K2" s="647">
        <f>集計表!L2</f>
        <v>46178</v>
      </c>
      <c r="L2" s="675"/>
      <c r="M2" s="675"/>
      <c r="N2" s="43" t="s">
        <v>49</v>
      </c>
      <c r="O2" s="44" t="s">
        <v>1299</v>
      </c>
      <c r="P2" s="655">
        <f>集計表!R2</f>
        <v>46179</v>
      </c>
      <c r="Q2" s="655"/>
      <c r="R2" s="45" t="s">
        <v>1300</v>
      </c>
      <c r="S2" s="117" t="s">
        <v>19</v>
      </c>
      <c r="T2" s="84" t="s">
        <v>1302</v>
      </c>
      <c r="U2" s="895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1308</v>
      </c>
      <c r="Y4" s="682">
        <f>F31+T22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3"/>
      <c r="E5" s="118" t="s">
        <v>7</v>
      </c>
      <c r="F5" s="88" t="s">
        <v>8</v>
      </c>
      <c r="G5" s="640" t="s">
        <v>1309</v>
      </c>
      <c r="H5" s="640"/>
      <c r="I5" s="640"/>
      <c r="J5" s="640"/>
      <c r="K5" s="640"/>
      <c r="L5" s="640"/>
      <c r="M5" s="641"/>
      <c r="N5" s="217"/>
      <c r="O5" s="89"/>
      <c r="P5" s="642" t="s">
        <v>1305</v>
      </c>
      <c r="Q5" s="640"/>
      <c r="R5" s="643"/>
      <c r="S5" s="118" t="s">
        <v>7</v>
      </c>
      <c r="T5" s="88" t="s">
        <v>8</v>
      </c>
      <c r="U5" s="640" t="s">
        <v>1309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1498</v>
      </c>
      <c r="B6" s="697" t="s">
        <v>1414</v>
      </c>
      <c r="C6" s="698"/>
      <c r="D6" s="699"/>
      <c r="E6" s="175"/>
      <c r="F6" s="121"/>
      <c r="G6" s="487" t="s">
        <v>1226</v>
      </c>
      <c r="H6" s="488"/>
      <c r="I6" s="488"/>
      <c r="J6" s="488"/>
      <c r="K6" s="488"/>
      <c r="L6" s="488"/>
      <c r="M6" s="489"/>
      <c r="N6" s="217"/>
      <c r="O6" s="863" t="s">
        <v>1501</v>
      </c>
      <c r="P6" s="697" t="s">
        <v>1587</v>
      </c>
      <c r="Q6" s="698"/>
      <c r="R6" s="699"/>
      <c r="S6" s="105"/>
      <c r="T6" s="119"/>
      <c r="U6" s="492" t="s">
        <v>1257</v>
      </c>
      <c r="V6" s="493"/>
      <c r="W6" s="493"/>
      <c r="X6" s="493"/>
      <c r="Y6" s="493"/>
      <c r="Z6" s="493"/>
      <c r="AA6" s="496"/>
    </row>
    <row r="7" spans="1:27" ht="12.75" customHeight="1">
      <c r="A7" s="610"/>
      <c r="B7" s="869" t="s">
        <v>1415</v>
      </c>
      <c r="C7" s="870"/>
      <c r="D7" s="887"/>
      <c r="E7" s="92"/>
      <c r="F7" s="93"/>
      <c r="G7" s="492" t="s">
        <v>1228</v>
      </c>
      <c r="H7" s="493"/>
      <c r="I7" s="493"/>
      <c r="J7" s="493"/>
      <c r="K7" s="493"/>
      <c r="L7" s="493"/>
      <c r="M7" s="496"/>
      <c r="N7" s="217"/>
      <c r="O7" s="864"/>
      <c r="P7" s="679" t="s">
        <v>1424</v>
      </c>
      <c r="Q7" s="680"/>
      <c r="R7" s="681"/>
      <c r="S7" s="123"/>
      <c r="T7" s="124"/>
      <c r="U7" s="492" t="s">
        <v>1259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1416</v>
      </c>
      <c r="C8" s="680"/>
      <c r="D8" s="681"/>
      <c r="E8" s="92"/>
      <c r="F8" s="93"/>
      <c r="G8" s="492" t="s">
        <v>1230</v>
      </c>
      <c r="H8" s="493"/>
      <c r="I8" s="493"/>
      <c r="J8" s="493"/>
      <c r="K8" s="493"/>
      <c r="L8" s="493"/>
      <c r="M8" s="496"/>
      <c r="N8" s="217"/>
      <c r="O8" s="864"/>
      <c r="P8" s="679" t="s">
        <v>1425</v>
      </c>
      <c r="Q8" s="680"/>
      <c r="R8" s="681"/>
      <c r="S8" s="92"/>
      <c r="T8" s="93"/>
      <c r="U8" s="848" t="s">
        <v>1255</v>
      </c>
      <c r="V8" s="849"/>
      <c r="W8" s="849"/>
      <c r="X8" s="849"/>
      <c r="Y8" s="849"/>
      <c r="Z8" s="849"/>
      <c r="AA8" s="850"/>
    </row>
    <row r="9" spans="1:27" ht="12.75" customHeight="1">
      <c r="A9" s="610"/>
      <c r="B9" s="679" t="s">
        <v>1417</v>
      </c>
      <c r="C9" s="680"/>
      <c r="D9" s="681"/>
      <c r="E9" s="92"/>
      <c r="F9" s="93"/>
      <c r="G9" s="492" t="s">
        <v>1232</v>
      </c>
      <c r="H9" s="493"/>
      <c r="I9" s="493"/>
      <c r="J9" s="493"/>
      <c r="K9" s="493"/>
      <c r="L9" s="493"/>
      <c r="M9" s="496"/>
      <c r="N9" s="217"/>
      <c r="O9" s="865"/>
      <c r="P9" s="845" t="s">
        <v>1109</v>
      </c>
      <c r="Q9" s="846"/>
      <c r="R9" s="847"/>
      <c r="S9" s="95">
        <f>SUM(S6:S8)</f>
        <v>0</v>
      </c>
      <c r="T9" s="97">
        <f>SUM(T6:T8)</f>
        <v>0</v>
      </c>
      <c r="U9" s="888"/>
      <c r="V9" s="889"/>
      <c r="W9" s="889"/>
      <c r="X9" s="889"/>
      <c r="Y9" s="889"/>
      <c r="Z9" s="889"/>
      <c r="AA9" s="890"/>
    </row>
    <row r="10" spans="1:27" ht="12.75" customHeight="1">
      <c r="A10" s="610"/>
      <c r="B10" s="877" t="s">
        <v>1418</v>
      </c>
      <c r="C10" s="878"/>
      <c r="D10" s="879"/>
      <c r="E10" s="105"/>
      <c r="F10" s="93"/>
      <c r="G10" s="492" t="s">
        <v>1233</v>
      </c>
      <c r="H10" s="493"/>
      <c r="I10" s="493"/>
      <c r="J10" s="493"/>
      <c r="K10" s="493"/>
      <c r="L10" s="493"/>
      <c r="M10" s="496"/>
      <c r="N10" s="217"/>
      <c r="O10" s="863" t="s">
        <v>1502</v>
      </c>
      <c r="P10" s="697" t="s">
        <v>1426</v>
      </c>
      <c r="Q10" s="698"/>
      <c r="R10" s="699"/>
      <c r="S10" s="92"/>
      <c r="T10" s="93"/>
      <c r="U10" s="492" t="s">
        <v>1268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877" t="s">
        <v>1520</v>
      </c>
      <c r="C11" s="878"/>
      <c r="D11" s="879"/>
      <c r="E11" s="105"/>
      <c r="F11" s="93"/>
      <c r="G11" s="492" t="s">
        <v>1235</v>
      </c>
      <c r="H11" s="493"/>
      <c r="I11" s="493"/>
      <c r="J11" s="493"/>
      <c r="K11" s="493"/>
      <c r="L11" s="493"/>
      <c r="M11" s="496"/>
      <c r="N11" s="217"/>
      <c r="O11" s="864"/>
      <c r="P11" s="679" t="s">
        <v>1427</v>
      </c>
      <c r="Q11" s="680"/>
      <c r="R11" s="681"/>
      <c r="S11" s="120"/>
      <c r="T11" s="121"/>
      <c r="U11" s="492" t="s">
        <v>1270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877" t="s">
        <v>1521</v>
      </c>
      <c r="C12" s="878"/>
      <c r="D12" s="879"/>
      <c r="E12" s="105"/>
      <c r="F12" s="93"/>
      <c r="G12" s="492" t="s">
        <v>1237</v>
      </c>
      <c r="H12" s="493"/>
      <c r="I12" s="493"/>
      <c r="J12" s="493"/>
      <c r="K12" s="493"/>
      <c r="L12" s="493"/>
      <c r="M12" s="496"/>
      <c r="N12" s="217"/>
      <c r="O12" s="864"/>
      <c r="P12" s="679" t="s">
        <v>1428</v>
      </c>
      <c r="Q12" s="680"/>
      <c r="R12" s="681"/>
      <c r="S12" s="201"/>
      <c r="T12" s="124"/>
      <c r="U12" s="492" t="s">
        <v>1271</v>
      </c>
      <c r="V12" s="493"/>
      <c r="W12" s="493"/>
      <c r="X12" s="493"/>
      <c r="Y12" s="493"/>
      <c r="Z12" s="493"/>
      <c r="AA12" s="496"/>
    </row>
    <row r="13" spans="1:27" ht="12.75" customHeight="1">
      <c r="A13" s="610"/>
      <c r="B13" s="877" t="s">
        <v>1522</v>
      </c>
      <c r="C13" s="878"/>
      <c r="D13" s="879"/>
      <c r="E13" s="105"/>
      <c r="F13" s="93"/>
      <c r="G13" s="492" t="s">
        <v>1239</v>
      </c>
      <c r="H13" s="493"/>
      <c r="I13" s="493"/>
      <c r="J13" s="493"/>
      <c r="K13" s="493"/>
      <c r="L13" s="493"/>
      <c r="M13" s="496"/>
      <c r="N13" s="217"/>
      <c r="O13" s="864"/>
      <c r="P13" s="869" t="s">
        <v>1429</v>
      </c>
      <c r="Q13" s="870"/>
      <c r="R13" s="887"/>
      <c r="S13" s="105"/>
      <c r="T13" s="93"/>
      <c r="U13" s="848" t="s">
        <v>1249</v>
      </c>
      <c r="V13" s="849"/>
      <c r="W13" s="849"/>
      <c r="X13" s="849"/>
      <c r="Y13" s="849"/>
      <c r="Z13" s="849"/>
      <c r="AA13" s="850"/>
    </row>
    <row r="14" spans="1:27" ht="12.75" customHeight="1">
      <c r="A14" s="610"/>
      <c r="B14" s="877" t="s">
        <v>1523</v>
      </c>
      <c r="C14" s="878"/>
      <c r="D14" s="879"/>
      <c r="E14" s="105"/>
      <c r="F14" s="93"/>
      <c r="G14" s="492" t="s">
        <v>1241</v>
      </c>
      <c r="H14" s="493"/>
      <c r="I14" s="493"/>
      <c r="J14" s="493"/>
      <c r="K14" s="493"/>
      <c r="L14" s="493"/>
      <c r="M14" s="496"/>
      <c r="N14" s="217"/>
      <c r="O14" s="864"/>
      <c r="P14" s="679" t="s">
        <v>1430</v>
      </c>
      <c r="Q14" s="680"/>
      <c r="R14" s="681"/>
      <c r="S14" s="105"/>
      <c r="T14" s="93"/>
      <c r="U14" s="492" t="s">
        <v>1251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877" t="s">
        <v>1524</v>
      </c>
      <c r="C15" s="878"/>
      <c r="D15" s="879"/>
      <c r="E15" s="129"/>
      <c r="F15" s="94"/>
      <c r="G15" s="545" t="s">
        <v>1243</v>
      </c>
      <c r="H15" s="546"/>
      <c r="I15" s="546"/>
      <c r="J15" s="546"/>
      <c r="K15" s="546"/>
      <c r="L15" s="546"/>
      <c r="M15" s="605"/>
      <c r="N15" s="217"/>
      <c r="O15" s="864"/>
      <c r="P15" s="732" t="s">
        <v>1431</v>
      </c>
      <c r="Q15" s="733"/>
      <c r="R15" s="734"/>
      <c r="S15" s="105"/>
      <c r="T15" s="93"/>
      <c r="U15" s="492" t="s">
        <v>1253</v>
      </c>
      <c r="V15" s="493"/>
      <c r="W15" s="493"/>
      <c r="X15" s="493"/>
      <c r="Y15" s="493"/>
      <c r="Z15" s="493"/>
      <c r="AA15" s="496"/>
    </row>
    <row r="16" spans="1:27" ht="12.75" customHeight="1">
      <c r="A16" s="611"/>
      <c r="B16" s="891" t="s">
        <v>1109</v>
      </c>
      <c r="C16" s="892"/>
      <c r="D16" s="893"/>
      <c r="E16" s="127">
        <f>SUM(E6:E15)</f>
        <v>0</v>
      </c>
      <c r="F16" s="218">
        <f>SUM(F6:F15)</f>
        <v>0</v>
      </c>
      <c r="G16" s="897"/>
      <c r="H16" s="898"/>
      <c r="I16" s="898"/>
      <c r="J16" s="898"/>
      <c r="K16" s="898"/>
      <c r="L16" s="898"/>
      <c r="M16" s="899"/>
      <c r="N16" s="217"/>
      <c r="O16" s="865"/>
      <c r="P16" s="845" t="s">
        <v>1109</v>
      </c>
      <c r="Q16" s="846"/>
      <c r="R16" s="847"/>
      <c r="S16" s="106">
        <f>SUM(S10:S15)</f>
        <v>0</v>
      </c>
      <c r="T16" s="97">
        <f>SUM(T10:T15)</f>
        <v>0</v>
      </c>
      <c r="U16" s="888"/>
      <c r="V16" s="889"/>
      <c r="W16" s="889"/>
      <c r="X16" s="889"/>
      <c r="Y16" s="889"/>
      <c r="Z16" s="889"/>
      <c r="AA16" s="890"/>
    </row>
    <row r="17" spans="1:27" ht="12.75" customHeight="1">
      <c r="A17" s="609" t="s">
        <v>1499</v>
      </c>
      <c r="B17" s="697" t="s">
        <v>1419</v>
      </c>
      <c r="C17" s="698"/>
      <c r="D17" s="699"/>
      <c r="E17" s="123"/>
      <c r="F17" s="124"/>
      <c r="G17" s="487" t="s">
        <v>1215</v>
      </c>
      <c r="H17" s="488"/>
      <c r="I17" s="488"/>
      <c r="J17" s="488"/>
      <c r="K17" s="488"/>
      <c r="L17" s="488"/>
      <c r="M17" s="489"/>
      <c r="N17" s="217"/>
      <c r="O17" s="863" t="s">
        <v>1503</v>
      </c>
      <c r="P17" s="697" t="s">
        <v>1495</v>
      </c>
      <c r="Q17" s="698"/>
      <c r="R17" s="699"/>
      <c r="S17" s="120"/>
      <c r="T17" s="184"/>
      <c r="U17" s="487" t="s">
        <v>1262</v>
      </c>
      <c r="V17" s="488"/>
      <c r="W17" s="488"/>
      <c r="X17" s="488"/>
      <c r="Y17" s="488"/>
      <c r="Z17" s="488"/>
      <c r="AA17" s="489"/>
    </row>
    <row r="18" spans="1:27" ht="12.75" customHeight="1">
      <c r="A18" s="610"/>
      <c r="B18" s="679" t="s">
        <v>1420</v>
      </c>
      <c r="C18" s="680"/>
      <c r="D18" s="681"/>
      <c r="E18" s="92"/>
      <c r="F18" s="93"/>
      <c r="G18" s="492" t="s">
        <v>1217</v>
      </c>
      <c r="H18" s="493"/>
      <c r="I18" s="493"/>
      <c r="J18" s="493"/>
      <c r="K18" s="493"/>
      <c r="L18" s="493"/>
      <c r="M18" s="496"/>
      <c r="N18" s="217"/>
      <c r="O18" s="864"/>
      <c r="P18" s="679" t="s">
        <v>1496</v>
      </c>
      <c r="Q18" s="680"/>
      <c r="R18" s="681"/>
      <c r="S18" s="105"/>
      <c r="T18" s="119"/>
      <c r="U18" s="492" t="s">
        <v>1264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679" t="s">
        <v>1421</v>
      </c>
      <c r="C19" s="680"/>
      <c r="D19" s="681"/>
      <c r="E19" s="175"/>
      <c r="F19" s="121"/>
      <c r="G19" s="492" t="s">
        <v>1219</v>
      </c>
      <c r="H19" s="493"/>
      <c r="I19" s="493"/>
      <c r="J19" s="493"/>
      <c r="K19" s="493"/>
      <c r="L19" s="493"/>
      <c r="M19" s="496"/>
      <c r="N19" s="217"/>
      <c r="O19" s="864"/>
      <c r="P19" s="679" t="s">
        <v>1497</v>
      </c>
      <c r="Q19" s="680"/>
      <c r="R19" s="681"/>
      <c r="S19" s="123"/>
      <c r="T19" s="124"/>
      <c r="U19" s="492" t="s">
        <v>1266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679" t="s">
        <v>1422</v>
      </c>
      <c r="C20" s="680"/>
      <c r="D20" s="681"/>
      <c r="E20" s="92"/>
      <c r="F20" s="93"/>
      <c r="G20" s="492" t="s">
        <v>1221</v>
      </c>
      <c r="H20" s="493"/>
      <c r="I20" s="493"/>
      <c r="J20" s="493"/>
      <c r="K20" s="493"/>
      <c r="L20" s="493"/>
      <c r="M20" s="496"/>
      <c r="N20" s="217"/>
      <c r="O20" s="865"/>
      <c r="P20" s="845" t="s">
        <v>1109</v>
      </c>
      <c r="Q20" s="846"/>
      <c r="R20" s="847"/>
      <c r="S20" s="95">
        <f>SUM(S17:S19)</f>
        <v>0</v>
      </c>
      <c r="T20" s="97">
        <f>SUM(T17:T19)</f>
        <v>0</v>
      </c>
      <c r="U20" s="888"/>
      <c r="V20" s="889"/>
      <c r="W20" s="889"/>
      <c r="X20" s="889"/>
      <c r="Y20" s="889"/>
      <c r="Z20" s="889"/>
      <c r="AA20" s="890"/>
    </row>
    <row r="21" spans="1:27" ht="12.75" customHeight="1">
      <c r="A21" s="610"/>
      <c r="B21" s="679" t="s">
        <v>1423</v>
      </c>
      <c r="C21" s="680"/>
      <c r="D21" s="681"/>
      <c r="E21" s="123"/>
      <c r="F21" s="124"/>
      <c r="G21" s="908" t="s">
        <v>1223</v>
      </c>
      <c r="H21" s="909"/>
      <c r="I21" s="909"/>
      <c r="J21" s="909"/>
      <c r="K21" s="909"/>
      <c r="L21" s="909"/>
      <c r="M21" s="910"/>
      <c r="N21" s="217"/>
      <c r="O21" s="219"/>
      <c r="P21" s="220"/>
      <c r="Q21" s="220"/>
      <c r="R21" s="220"/>
      <c r="S21" s="221"/>
      <c r="T21" s="222"/>
      <c r="U21" s="223"/>
      <c r="V21" s="223"/>
      <c r="W21" s="223"/>
      <c r="X21" s="223"/>
      <c r="Y21" s="223"/>
      <c r="Z21" s="223"/>
      <c r="AA21" s="223"/>
    </row>
    <row r="22" spans="1:27" ht="12.75" customHeight="1">
      <c r="A22" s="611"/>
      <c r="B22" s="845" t="s">
        <v>1109</v>
      </c>
      <c r="C22" s="846"/>
      <c r="D22" s="847"/>
      <c r="E22" s="179">
        <f>SUM(E17:E21)</f>
        <v>0</v>
      </c>
      <c r="F22" s="180">
        <f>SUM(F17:F21)</f>
        <v>0</v>
      </c>
      <c r="G22" s="888"/>
      <c r="H22" s="889"/>
      <c r="I22" s="889"/>
      <c r="J22" s="889"/>
      <c r="K22" s="889"/>
      <c r="L22" s="889"/>
      <c r="M22" s="890"/>
      <c r="N22" s="217"/>
      <c r="O22" s="884" t="s">
        <v>1272</v>
      </c>
      <c r="P22" s="885"/>
      <c r="Q22" s="885"/>
      <c r="R22" s="886"/>
      <c r="S22" s="130">
        <f>SUM(S9,S16,S20)</f>
        <v>0</v>
      </c>
      <c r="T22" s="131">
        <f>SUM(T9,T16,T20)</f>
        <v>0</v>
      </c>
      <c r="U22" s="224"/>
      <c r="V22" s="100"/>
      <c r="W22" s="100"/>
      <c r="X22" s="100"/>
      <c r="Y22" s="100"/>
      <c r="Z22" s="100"/>
      <c r="AA22" s="100"/>
    </row>
    <row r="23" spans="1:27" ht="12.75" customHeight="1">
      <c r="A23" s="863" t="s">
        <v>1500</v>
      </c>
      <c r="B23" s="913" t="s">
        <v>1438</v>
      </c>
      <c r="C23" s="914"/>
      <c r="D23" s="914"/>
      <c r="E23" s="142"/>
      <c r="F23" s="143"/>
      <c r="G23" s="904" t="s">
        <v>1443</v>
      </c>
      <c r="H23" s="904"/>
      <c r="I23" s="904"/>
      <c r="J23" s="904"/>
      <c r="K23" s="904"/>
      <c r="L23" s="904"/>
      <c r="M23" s="90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64"/>
      <c r="B24" s="915" t="s">
        <v>1439</v>
      </c>
      <c r="C24" s="916"/>
      <c r="D24" s="916"/>
      <c r="E24" s="144"/>
      <c r="F24" s="145"/>
      <c r="G24" s="906" t="s">
        <v>1444</v>
      </c>
      <c r="H24" s="906"/>
      <c r="I24" s="906"/>
      <c r="J24" s="906"/>
      <c r="K24" s="906"/>
      <c r="L24" s="906"/>
      <c r="M24" s="90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64"/>
      <c r="B25" s="915" t="s">
        <v>1440</v>
      </c>
      <c r="C25" s="916"/>
      <c r="D25" s="916"/>
      <c r="E25" s="144"/>
      <c r="F25" s="145"/>
      <c r="G25" s="906" t="s">
        <v>1531</v>
      </c>
      <c r="H25" s="906"/>
      <c r="I25" s="906"/>
      <c r="J25" s="906"/>
      <c r="K25" s="906"/>
      <c r="L25" s="906"/>
      <c r="M25" s="90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64"/>
      <c r="B26" s="915" t="s">
        <v>1441</v>
      </c>
      <c r="C26" s="916"/>
      <c r="D26" s="916"/>
      <c r="E26" s="144"/>
      <c r="F26" s="145"/>
      <c r="G26" s="906" t="s">
        <v>1445</v>
      </c>
      <c r="H26" s="906"/>
      <c r="I26" s="906"/>
      <c r="J26" s="906"/>
      <c r="K26" s="906"/>
      <c r="L26" s="906"/>
      <c r="M26" s="90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64"/>
      <c r="B27" s="917" t="s">
        <v>1442</v>
      </c>
      <c r="C27" s="918"/>
      <c r="D27" s="918"/>
      <c r="E27" s="225"/>
      <c r="F27" s="226"/>
      <c r="G27" s="911" t="s">
        <v>1446</v>
      </c>
      <c r="H27" s="911"/>
      <c r="I27" s="911"/>
      <c r="J27" s="911"/>
      <c r="K27" s="911"/>
      <c r="L27" s="911"/>
      <c r="M27" s="912"/>
      <c r="O27" s="67"/>
      <c r="P27" s="67"/>
      <c r="Q27" s="67"/>
      <c r="R27" s="67"/>
    </row>
    <row r="28" spans="1:27" ht="12.75" customHeight="1">
      <c r="A28" s="864"/>
      <c r="B28" s="917" t="s">
        <v>1447</v>
      </c>
      <c r="C28" s="918"/>
      <c r="D28" s="918"/>
      <c r="E28" s="227"/>
      <c r="F28" s="228"/>
      <c r="G28" s="911" t="s">
        <v>1448</v>
      </c>
      <c r="H28" s="911"/>
      <c r="I28" s="911"/>
      <c r="J28" s="911"/>
      <c r="K28" s="911"/>
      <c r="L28" s="911"/>
      <c r="M28" s="912"/>
      <c r="O28" s="67"/>
      <c r="P28" s="67"/>
      <c r="Q28" s="67"/>
      <c r="R28" s="67"/>
    </row>
    <row r="29" spans="1:27" ht="12.75" customHeight="1">
      <c r="A29" s="865"/>
      <c r="B29" s="900" t="s">
        <v>1109</v>
      </c>
      <c r="C29" s="901"/>
      <c r="D29" s="901"/>
      <c r="E29" s="229">
        <f>SUM(E23:E28)</f>
        <v>0</v>
      </c>
      <c r="F29" s="230">
        <f>SUM(F23:F28)</f>
        <v>0</v>
      </c>
      <c r="G29" s="902"/>
      <c r="H29" s="902"/>
      <c r="I29" s="902"/>
      <c r="J29" s="902"/>
      <c r="K29" s="902"/>
      <c r="L29" s="902"/>
      <c r="M29" s="903"/>
      <c r="O29" s="67"/>
      <c r="P29" s="67"/>
      <c r="Q29" s="67"/>
      <c r="R29" s="67"/>
    </row>
    <row r="30" spans="1:27" ht="12.75" customHeight="1">
      <c r="B30" s="231"/>
      <c r="C30" s="231"/>
      <c r="D30" s="231"/>
      <c r="E30" s="231"/>
      <c r="F30" s="114"/>
      <c r="G30" s="114"/>
      <c r="H30" s="114"/>
      <c r="I30" s="100"/>
      <c r="J30" s="100"/>
      <c r="K30" s="100"/>
      <c r="L30" s="100"/>
      <c r="M30" s="100"/>
      <c r="O30" s="67"/>
      <c r="P30" s="67"/>
      <c r="Q30" s="67"/>
      <c r="R30" s="67"/>
    </row>
    <row r="31" spans="1:27" ht="12.75" customHeight="1">
      <c r="A31" s="884" t="s">
        <v>1246</v>
      </c>
      <c r="B31" s="885"/>
      <c r="C31" s="885"/>
      <c r="D31" s="886"/>
      <c r="E31" s="130">
        <f>SUM(E29,E22,E16)</f>
        <v>0</v>
      </c>
      <c r="F31" s="131">
        <f>SUM(F29,F22,F16)</f>
        <v>0</v>
      </c>
      <c r="G31" s="100"/>
      <c r="H31" s="100"/>
      <c r="I31" s="100"/>
      <c r="J31" s="100"/>
      <c r="K31" s="100"/>
      <c r="L31" s="100"/>
      <c r="M31" s="100"/>
      <c r="O31" s="116"/>
      <c r="P31" s="116"/>
      <c r="Q31" s="116"/>
      <c r="R31" s="116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AF1" sqref="AF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74" t="s">
        <v>12</v>
      </c>
      <c r="B1" s="575"/>
      <c r="C1" s="575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 t="s">
        <v>1718</v>
      </c>
      <c r="AC1" s="564"/>
      <c r="AD1" s="564"/>
      <c r="AE1" s="565"/>
    </row>
    <row r="2" spans="1:50" ht="18.75" customHeight="1">
      <c r="A2" s="558" t="s">
        <v>48</v>
      </c>
      <c r="B2" s="576"/>
      <c r="C2" s="559"/>
      <c r="D2" s="583">
        <v>2026</v>
      </c>
      <c r="E2" s="583"/>
      <c r="F2" s="585">
        <f>R2-3</f>
        <v>46176</v>
      </c>
      <c r="G2" s="586"/>
      <c r="H2" s="586"/>
      <c r="I2" s="586"/>
      <c r="J2" s="41" t="s">
        <v>1088</v>
      </c>
      <c r="K2" s="42" t="s">
        <v>13</v>
      </c>
      <c r="L2" s="585">
        <f>R2-1</f>
        <v>46178</v>
      </c>
      <c r="M2" s="586"/>
      <c r="N2" s="586"/>
      <c r="O2" s="586"/>
      <c r="P2" s="43" t="s">
        <v>49</v>
      </c>
      <c r="Q2" s="44" t="s">
        <v>14</v>
      </c>
      <c r="R2" s="584">
        <f>申込書!C6</f>
        <v>46179</v>
      </c>
      <c r="S2" s="584"/>
      <c r="T2" s="45" t="s">
        <v>45</v>
      </c>
      <c r="U2" s="46" t="s">
        <v>50</v>
      </c>
      <c r="V2" s="558" t="s">
        <v>33</v>
      </c>
      <c r="W2" s="559"/>
      <c r="X2" s="555">
        <f>申込書!C9</f>
        <v>0</v>
      </c>
      <c r="Y2" s="556"/>
      <c r="Z2" s="556"/>
      <c r="AA2" s="556"/>
      <c r="AB2" s="556"/>
      <c r="AC2" s="556"/>
      <c r="AD2" s="556"/>
      <c r="AE2" s="557"/>
    </row>
    <row r="3" spans="1:50" ht="18.75" customHeight="1">
      <c r="A3" s="577" t="s">
        <v>46</v>
      </c>
      <c r="B3" s="578"/>
      <c r="C3" s="579"/>
      <c r="D3" s="580">
        <f>申込書!C7</f>
        <v>0</v>
      </c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2"/>
      <c r="V3" s="558" t="s">
        <v>51</v>
      </c>
      <c r="W3" s="559"/>
      <c r="X3" s="560">
        <f>SUM(N33)</f>
        <v>0</v>
      </c>
      <c r="Y3" s="561"/>
      <c r="Z3" s="561"/>
      <c r="AA3" s="561"/>
      <c r="AB3" s="561"/>
      <c r="AC3" s="561"/>
      <c r="AD3" s="561"/>
      <c r="AE3" s="48" t="s">
        <v>52</v>
      </c>
    </row>
    <row r="4" spans="1:50" ht="15" customHeight="1">
      <c r="A4" s="49" t="s">
        <v>1312</v>
      </c>
      <c r="B4" s="49"/>
      <c r="C4" s="49"/>
      <c r="D4" s="49"/>
      <c r="G4" s="49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</row>
    <row r="5" spans="1:50" ht="12.75" customHeight="1">
      <c r="A5" s="587" t="s">
        <v>1039</v>
      </c>
      <c r="B5" s="510"/>
      <c r="C5" s="510"/>
      <c r="D5" s="510"/>
      <c r="E5" s="510" t="s">
        <v>53</v>
      </c>
      <c r="F5" s="510"/>
      <c r="G5" s="510"/>
      <c r="H5" s="510"/>
      <c r="I5" s="510"/>
      <c r="J5" s="510"/>
      <c r="K5" s="567" t="s">
        <v>54</v>
      </c>
      <c r="L5" s="568"/>
      <c r="M5" s="569"/>
      <c r="N5" s="510" t="s">
        <v>55</v>
      </c>
      <c r="O5" s="510"/>
      <c r="P5" s="510"/>
      <c r="Q5" s="510" t="s">
        <v>56</v>
      </c>
      <c r="R5" s="510"/>
      <c r="S5" s="510"/>
      <c r="T5" s="548" t="s">
        <v>57</v>
      </c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9"/>
      <c r="AH5" s="411"/>
      <c r="AI5" s="411"/>
      <c r="AJ5" s="411"/>
      <c r="AK5" s="411"/>
    </row>
    <row r="6" spans="1:50" ht="12.75" customHeight="1">
      <c r="A6" s="588"/>
      <c r="B6" s="554"/>
      <c r="C6" s="554"/>
      <c r="D6" s="554"/>
      <c r="E6" s="554"/>
      <c r="F6" s="554"/>
      <c r="G6" s="554"/>
      <c r="H6" s="554"/>
      <c r="I6" s="554"/>
      <c r="J6" s="554"/>
      <c r="K6" s="570"/>
      <c r="L6" s="571"/>
      <c r="M6" s="572"/>
      <c r="N6" s="554"/>
      <c r="O6" s="554"/>
      <c r="P6" s="554"/>
      <c r="Q6" s="554"/>
      <c r="R6" s="554"/>
      <c r="S6" s="554"/>
      <c r="T6" s="550" t="s">
        <v>15</v>
      </c>
      <c r="U6" s="550"/>
      <c r="V6" s="550"/>
      <c r="W6" s="550"/>
      <c r="X6" s="550"/>
      <c r="Y6" s="550"/>
      <c r="Z6" s="552"/>
      <c r="AA6" s="552"/>
      <c r="AB6" s="552"/>
      <c r="AC6" s="552"/>
      <c r="AD6" s="552"/>
      <c r="AE6" s="553"/>
      <c r="AH6" s="51"/>
      <c r="AI6" s="51"/>
      <c r="AJ6" s="51"/>
      <c r="AK6" s="52"/>
    </row>
    <row r="7" spans="1:50" ht="12.75" customHeight="1">
      <c r="A7" s="452" t="s">
        <v>1620</v>
      </c>
      <c r="B7" s="453"/>
      <c r="C7" s="453"/>
      <c r="D7" s="453"/>
      <c r="E7" s="510" t="s">
        <v>193</v>
      </c>
      <c r="F7" s="510"/>
      <c r="G7" s="521" t="s">
        <v>76</v>
      </c>
      <c r="H7" s="521"/>
      <c r="I7" s="521"/>
      <c r="J7" s="521"/>
      <c r="K7" s="539">
        <f>宗像市!E10</f>
        <v>1420</v>
      </c>
      <c r="L7" s="539"/>
      <c r="M7" s="539"/>
      <c r="N7" s="539">
        <f>宗像市!F10</f>
        <v>0</v>
      </c>
      <c r="O7" s="539"/>
      <c r="P7" s="539"/>
      <c r="Q7" s="498">
        <f t="shared" ref="Q7:Q15" si="0">N7/K7</f>
        <v>0</v>
      </c>
      <c r="R7" s="498"/>
      <c r="S7" s="498"/>
      <c r="T7" s="551"/>
      <c r="U7" s="551"/>
      <c r="V7" s="551"/>
      <c r="W7" s="573"/>
      <c r="X7" s="573"/>
      <c r="Y7" s="573"/>
      <c r="Z7" s="573"/>
      <c r="AA7" s="573"/>
      <c r="AB7" s="573"/>
      <c r="AC7" s="573"/>
      <c r="AD7" s="573"/>
      <c r="AE7" s="607"/>
      <c r="AH7" s="51"/>
      <c r="AI7" s="51"/>
      <c r="AJ7" s="51"/>
      <c r="AK7" s="52"/>
      <c r="AM7" s="606"/>
      <c r="AN7" s="606"/>
      <c r="AO7" s="606"/>
      <c r="AP7" s="606"/>
      <c r="AU7" s="51"/>
      <c r="AV7" s="51"/>
      <c r="AW7" s="51"/>
      <c r="AX7" s="52"/>
    </row>
    <row r="8" spans="1:50" ht="12.75" customHeight="1">
      <c r="A8" s="455"/>
      <c r="B8" s="456"/>
      <c r="C8" s="456"/>
      <c r="D8" s="456"/>
      <c r="E8" s="517" t="s">
        <v>194</v>
      </c>
      <c r="F8" s="517"/>
      <c r="G8" s="511" t="s">
        <v>68</v>
      </c>
      <c r="H8" s="511"/>
      <c r="I8" s="511"/>
      <c r="J8" s="511"/>
      <c r="K8" s="506">
        <f>宗像市!E20</f>
        <v>3420</v>
      </c>
      <c r="L8" s="506"/>
      <c r="M8" s="506"/>
      <c r="N8" s="506">
        <f>宗像市!F20</f>
        <v>0</v>
      </c>
      <c r="O8" s="506"/>
      <c r="P8" s="506"/>
      <c r="Q8" s="499">
        <f t="shared" si="0"/>
        <v>0</v>
      </c>
      <c r="R8" s="499"/>
      <c r="S8" s="499"/>
      <c r="T8" s="540">
        <v>0</v>
      </c>
      <c r="U8" s="540"/>
      <c r="V8" s="540"/>
      <c r="W8" s="520"/>
      <c r="X8" s="520"/>
      <c r="Y8" s="520"/>
      <c r="Z8" s="520"/>
      <c r="AA8" s="520"/>
      <c r="AB8" s="520"/>
      <c r="AC8" s="520"/>
      <c r="AD8" s="520"/>
      <c r="AE8" s="600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5"/>
      <c r="B9" s="456"/>
      <c r="C9" s="456"/>
      <c r="D9" s="456"/>
      <c r="E9" s="517" t="s">
        <v>195</v>
      </c>
      <c r="F9" s="517"/>
      <c r="G9" s="511" t="s">
        <v>201</v>
      </c>
      <c r="H9" s="511"/>
      <c r="I9" s="511"/>
      <c r="J9" s="511"/>
      <c r="K9" s="506">
        <f>宗像市!E27</f>
        <v>3320</v>
      </c>
      <c r="L9" s="506"/>
      <c r="M9" s="506"/>
      <c r="N9" s="506">
        <f>宗像市!F27</f>
        <v>0</v>
      </c>
      <c r="O9" s="506"/>
      <c r="P9" s="506"/>
      <c r="Q9" s="499">
        <f t="shared" si="0"/>
        <v>0</v>
      </c>
      <c r="R9" s="499"/>
      <c r="S9" s="499"/>
      <c r="T9" s="540"/>
      <c r="U9" s="540"/>
      <c r="V9" s="540"/>
      <c r="W9" s="520"/>
      <c r="X9" s="520"/>
      <c r="Y9" s="520"/>
      <c r="Z9" s="520"/>
      <c r="AA9" s="520"/>
      <c r="AB9" s="520"/>
      <c r="AC9" s="520"/>
      <c r="AD9" s="520"/>
      <c r="AE9" s="600"/>
      <c r="AU9" s="51"/>
      <c r="AV9" s="51"/>
      <c r="AW9" s="51"/>
      <c r="AX9" s="52"/>
    </row>
    <row r="10" spans="1:50" ht="12.75" customHeight="1">
      <c r="A10" s="455"/>
      <c r="B10" s="456"/>
      <c r="C10" s="456"/>
      <c r="D10" s="456"/>
      <c r="E10" s="517" t="s">
        <v>196</v>
      </c>
      <c r="F10" s="517"/>
      <c r="G10" s="511" t="s">
        <v>202</v>
      </c>
      <c r="H10" s="511"/>
      <c r="I10" s="511"/>
      <c r="J10" s="511"/>
      <c r="K10" s="506">
        <f>宗像市!E40</f>
        <v>6300</v>
      </c>
      <c r="L10" s="506"/>
      <c r="M10" s="506"/>
      <c r="N10" s="506">
        <f>宗像市!F40</f>
        <v>0</v>
      </c>
      <c r="O10" s="506"/>
      <c r="P10" s="506"/>
      <c r="Q10" s="499">
        <f t="shared" si="0"/>
        <v>0</v>
      </c>
      <c r="R10" s="499"/>
      <c r="S10" s="499"/>
      <c r="T10" s="540"/>
      <c r="U10" s="540"/>
      <c r="V10" s="540"/>
      <c r="W10" s="520"/>
      <c r="X10" s="520"/>
      <c r="Y10" s="520"/>
      <c r="Z10" s="520"/>
      <c r="AA10" s="520"/>
      <c r="AB10" s="520"/>
      <c r="AC10" s="520"/>
      <c r="AD10" s="520"/>
      <c r="AE10" s="600"/>
      <c r="AU10" s="51"/>
      <c r="AV10" s="51"/>
      <c r="AW10" s="51"/>
      <c r="AX10" s="52"/>
    </row>
    <row r="11" spans="1:50" ht="12.75" customHeight="1">
      <c r="A11" s="455"/>
      <c r="B11" s="456"/>
      <c r="C11" s="456"/>
      <c r="D11" s="456"/>
      <c r="E11" s="517" t="s">
        <v>197</v>
      </c>
      <c r="F11" s="517"/>
      <c r="G11" s="511" t="s">
        <v>203</v>
      </c>
      <c r="H11" s="511"/>
      <c r="I11" s="511"/>
      <c r="J11" s="511"/>
      <c r="K11" s="503">
        <f>宗像市!E53</f>
        <v>5390</v>
      </c>
      <c r="L11" s="504"/>
      <c r="M11" s="505"/>
      <c r="N11" s="503">
        <f>宗像市!F53</f>
        <v>0</v>
      </c>
      <c r="O11" s="504"/>
      <c r="P11" s="505"/>
      <c r="Q11" s="499">
        <f t="shared" si="0"/>
        <v>0</v>
      </c>
      <c r="R11" s="499"/>
      <c r="S11" s="499"/>
      <c r="T11" s="540"/>
      <c r="U11" s="540"/>
      <c r="V11" s="540"/>
      <c r="W11" s="520"/>
      <c r="X11" s="520"/>
      <c r="Y11" s="520"/>
      <c r="Z11" s="520"/>
      <c r="AA11" s="520"/>
      <c r="AB11" s="520"/>
      <c r="AC11" s="520"/>
      <c r="AD11" s="520"/>
      <c r="AE11" s="600"/>
      <c r="AU11" s="51"/>
      <c r="AV11" s="51"/>
      <c r="AW11" s="51"/>
      <c r="AX11" s="52"/>
    </row>
    <row r="12" spans="1:50" ht="12.75" customHeight="1">
      <c r="A12" s="455"/>
      <c r="B12" s="456"/>
      <c r="C12" s="456"/>
      <c r="D12" s="456"/>
      <c r="E12" s="517" t="s">
        <v>198</v>
      </c>
      <c r="F12" s="517"/>
      <c r="G12" s="511" t="s">
        <v>204</v>
      </c>
      <c r="H12" s="511"/>
      <c r="I12" s="511"/>
      <c r="J12" s="511"/>
      <c r="K12" s="503">
        <f>宗像市!E64</f>
        <v>5220</v>
      </c>
      <c r="L12" s="504"/>
      <c r="M12" s="505"/>
      <c r="N12" s="503">
        <f>宗像市!F64</f>
        <v>0</v>
      </c>
      <c r="O12" s="504"/>
      <c r="P12" s="505"/>
      <c r="Q12" s="499">
        <f t="shared" si="0"/>
        <v>0</v>
      </c>
      <c r="R12" s="499"/>
      <c r="S12" s="499"/>
      <c r="T12" s="520"/>
      <c r="U12" s="520"/>
      <c r="V12" s="520"/>
      <c r="W12" s="520"/>
      <c r="X12" s="520"/>
      <c r="Y12" s="520"/>
      <c r="Z12" s="520"/>
      <c r="AA12" s="520"/>
      <c r="AB12" s="520"/>
      <c r="AC12" s="598"/>
      <c r="AD12" s="598"/>
      <c r="AE12" s="599"/>
      <c r="AU12" s="51"/>
      <c r="AV12" s="51"/>
      <c r="AW12" s="51"/>
      <c r="AX12" s="52"/>
    </row>
    <row r="13" spans="1:50" ht="12.75" customHeight="1">
      <c r="A13" s="455"/>
      <c r="B13" s="456"/>
      <c r="C13" s="456"/>
      <c r="D13" s="456"/>
      <c r="E13" s="518" t="s">
        <v>199</v>
      </c>
      <c r="F13" s="518"/>
      <c r="G13" s="511" t="s">
        <v>205</v>
      </c>
      <c r="H13" s="511"/>
      <c r="I13" s="511"/>
      <c r="J13" s="511"/>
      <c r="K13" s="503">
        <f>宗像市!S14</f>
        <v>4990</v>
      </c>
      <c r="L13" s="504"/>
      <c r="M13" s="505"/>
      <c r="N13" s="503">
        <f>宗像市!T14</f>
        <v>0</v>
      </c>
      <c r="O13" s="504"/>
      <c r="P13" s="505"/>
      <c r="Q13" s="499">
        <f t="shared" si="0"/>
        <v>0</v>
      </c>
      <c r="R13" s="499"/>
      <c r="S13" s="499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600"/>
    </row>
    <row r="14" spans="1:50" ht="12.75" customHeight="1">
      <c r="A14" s="455"/>
      <c r="B14" s="456"/>
      <c r="C14" s="456"/>
      <c r="D14" s="456"/>
      <c r="E14" s="512" t="s">
        <v>200</v>
      </c>
      <c r="F14" s="512"/>
      <c r="G14" s="513" t="s">
        <v>206</v>
      </c>
      <c r="H14" s="513"/>
      <c r="I14" s="513"/>
      <c r="J14" s="513"/>
      <c r="K14" s="500">
        <f>宗像市!S22</f>
        <v>3270</v>
      </c>
      <c r="L14" s="501"/>
      <c r="M14" s="502"/>
      <c r="N14" s="500">
        <f>宗像市!T22</f>
        <v>0</v>
      </c>
      <c r="O14" s="501"/>
      <c r="P14" s="502"/>
      <c r="Q14" s="497">
        <f t="shared" si="0"/>
        <v>0</v>
      </c>
      <c r="R14" s="497"/>
      <c r="S14" s="497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608"/>
    </row>
    <row r="15" spans="1:50" ht="12.75" customHeight="1">
      <c r="A15" s="458"/>
      <c r="B15" s="459"/>
      <c r="C15" s="459"/>
      <c r="D15" s="459"/>
      <c r="E15" s="514" t="s">
        <v>58</v>
      </c>
      <c r="F15" s="515"/>
      <c r="G15" s="515"/>
      <c r="H15" s="515"/>
      <c r="I15" s="515"/>
      <c r="J15" s="516"/>
      <c r="K15" s="534">
        <f>SUBTOTAL(9,K7:M14)</f>
        <v>33330</v>
      </c>
      <c r="L15" s="535"/>
      <c r="M15" s="536"/>
      <c r="N15" s="537">
        <f>SUBTOTAL(9,N7:P14)</f>
        <v>0</v>
      </c>
      <c r="O15" s="538"/>
      <c r="P15" s="538"/>
      <c r="Q15" s="443">
        <f t="shared" si="0"/>
        <v>0</v>
      </c>
      <c r="R15" s="443"/>
      <c r="S15" s="443"/>
      <c r="T15" s="530"/>
      <c r="U15" s="530"/>
      <c r="V15" s="530"/>
      <c r="W15" s="490"/>
      <c r="X15" s="490"/>
      <c r="Y15" s="490"/>
      <c r="Z15" s="490"/>
      <c r="AA15" s="490"/>
      <c r="AB15" s="490"/>
      <c r="AC15" s="490"/>
      <c r="AD15" s="490"/>
      <c r="AE15" s="491"/>
    </row>
    <row r="16" spans="1:50" ht="12.75" customHeight="1">
      <c r="A16" s="452" t="s">
        <v>1621</v>
      </c>
      <c r="B16" s="453"/>
      <c r="C16" s="453"/>
      <c r="D16" s="454"/>
      <c r="E16" s="519" t="s">
        <v>270</v>
      </c>
      <c r="F16" s="519"/>
      <c r="G16" s="521" t="s">
        <v>59</v>
      </c>
      <c r="H16" s="521"/>
      <c r="I16" s="521"/>
      <c r="J16" s="521"/>
      <c r="K16" s="531">
        <f>福津市・古賀市・新宮町!E17</f>
        <v>4970</v>
      </c>
      <c r="L16" s="532"/>
      <c r="M16" s="533"/>
      <c r="N16" s="539">
        <f>福津市・古賀市・新宮町!F17</f>
        <v>0</v>
      </c>
      <c r="O16" s="539"/>
      <c r="P16" s="539"/>
      <c r="Q16" s="498">
        <f t="shared" ref="Q16:Q25" si="1">N16/K16</f>
        <v>0</v>
      </c>
      <c r="R16" s="498"/>
      <c r="S16" s="498"/>
      <c r="T16" s="487"/>
      <c r="U16" s="488"/>
      <c r="V16" s="495"/>
      <c r="W16" s="487"/>
      <c r="X16" s="488"/>
      <c r="Y16" s="495"/>
      <c r="Z16" s="487"/>
      <c r="AA16" s="488"/>
      <c r="AB16" s="495"/>
      <c r="AC16" s="487"/>
      <c r="AD16" s="488"/>
      <c r="AE16" s="489"/>
    </row>
    <row r="17" spans="1:31" ht="12.75" customHeight="1">
      <c r="A17" s="455"/>
      <c r="B17" s="456"/>
      <c r="C17" s="456"/>
      <c r="D17" s="457"/>
      <c r="E17" s="518" t="s">
        <v>271</v>
      </c>
      <c r="F17" s="518"/>
      <c r="G17" s="511" t="s">
        <v>227</v>
      </c>
      <c r="H17" s="511"/>
      <c r="I17" s="511"/>
      <c r="J17" s="511"/>
      <c r="K17" s="503">
        <f>福津市・古賀市・新宮町!E32</f>
        <v>5960</v>
      </c>
      <c r="L17" s="504"/>
      <c r="M17" s="505"/>
      <c r="N17" s="506">
        <f>福津市・古賀市・新宮町!F32</f>
        <v>0</v>
      </c>
      <c r="O17" s="506"/>
      <c r="P17" s="506"/>
      <c r="Q17" s="499">
        <f t="shared" si="1"/>
        <v>0</v>
      </c>
      <c r="R17" s="499"/>
      <c r="S17" s="499"/>
      <c r="T17" s="492"/>
      <c r="U17" s="493"/>
      <c r="V17" s="494"/>
      <c r="W17" s="492"/>
      <c r="X17" s="493"/>
      <c r="Y17" s="494"/>
      <c r="Z17" s="492"/>
      <c r="AA17" s="493"/>
      <c r="AB17" s="494"/>
      <c r="AC17" s="492"/>
      <c r="AD17" s="493"/>
      <c r="AE17" s="496"/>
    </row>
    <row r="18" spans="1:31" ht="12.75" customHeight="1">
      <c r="A18" s="455"/>
      <c r="B18" s="456"/>
      <c r="C18" s="456"/>
      <c r="D18" s="457"/>
      <c r="E18" s="518" t="s">
        <v>272</v>
      </c>
      <c r="F18" s="518"/>
      <c r="G18" s="511" t="s">
        <v>235</v>
      </c>
      <c r="H18" s="511"/>
      <c r="I18" s="511"/>
      <c r="J18" s="511"/>
      <c r="K18" s="503">
        <f>福津市・古賀市・新宮町!E40</f>
        <v>2480</v>
      </c>
      <c r="L18" s="504"/>
      <c r="M18" s="505"/>
      <c r="N18" s="506">
        <f>福津市・古賀市・新宮町!F40</f>
        <v>0</v>
      </c>
      <c r="O18" s="506"/>
      <c r="P18" s="506"/>
      <c r="Q18" s="499">
        <f t="shared" si="1"/>
        <v>0</v>
      </c>
      <c r="R18" s="499"/>
      <c r="S18" s="499"/>
      <c r="T18" s="492"/>
      <c r="U18" s="493"/>
      <c r="V18" s="494"/>
      <c r="W18" s="492"/>
      <c r="X18" s="493"/>
      <c r="Y18" s="494"/>
      <c r="Z18" s="492"/>
      <c r="AA18" s="493"/>
      <c r="AB18" s="494"/>
      <c r="AC18" s="492"/>
      <c r="AD18" s="493"/>
      <c r="AE18" s="496"/>
    </row>
    <row r="19" spans="1:31" ht="12.75" customHeight="1">
      <c r="A19" s="455"/>
      <c r="B19" s="456"/>
      <c r="C19" s="456"/>
      <c r="D19" s="457"/>
      <c r="E19" s="518" t="s">
        <v>273</v>
      </c>
      <c r="F19" s="518"/>
      <c r="G19" s="511" t="s">
        <v>250</v>
      </c>
      <c r="H19" s="511"/>
      <c r="I19" s="511"/>
      <c r="J19" s="511"/>
      <c r="K19" s="503">
        <f>福津市・古賀市・新宮町!E48</f>
        <v>2280</v>
      </c>
      <c r="L19" s="504"/>
      <c r="M19" s="505"/>
      <c r="N19" s="506">
        <f>福津市・古賀市・新宮町!F48</f>
        <v>0</v>
      </c>
      <c r="O19" s="506"/>
      <c r="P19" s="506"/>
      <c r="Q19" s="499">
        <f t="shared" si="1"/>
        <v>0</v>
      </c>
      <c r="R19" s="499"/>
      <c r="S19" s="499"/>
      <c r="T19" s="492"/>
      <c r="U19" s="493"/>
      <c r="V19" s="494"/>
      <c r="W19" s="492"/>
      <c r="X19" s="493"/>
      <c r="Y19" s="494"/>
      <c r="Z19" s="492"/>
      <c r="AA19" s="493"/>
      <c r="AB19" s="494"/>
      <c r="AC19" s="492"/>
      <c r="AD19" s="493"/>
      <c r="AE19" s="496"/>
    </row>
    <row r="20" spans="1:31" ht="12.75" customHeight="1">
      <c r="A20" s="455"/>
      <c r="B20" s="456"/>
      <c r="C20" s="456"/>
      <c r="D20" s="457"/>
      <c r="E20" s="518" t="s">
        <v>274</v>
      </c>
      <c r="F20" s="518"/>
      <c r="G20" s="511" t="s">
        <v>269</v>
      </c>
      <c r="H20" s="511"/>
      <c r="I20" s="511"/>
      <c r="J20" s="511"/>
      <c r="K20" s="503">
        <f>福津市・古賀市・新宮町!E58</f>
        <v>3470</v>
      </c>
      <c r="L20" s="504"/>
      <c r="M20" s="505"/>
      <c r="N20" s="506">
        <f>福津市・古賀市・新宮町!F58</f>
        <v>0</v>
      </c>
      <c r="O20" s="506"/>
      <c r="P20" s="506"/>
      <c r="Q20" s="499">
        <f t="shared" si="1"/>
        <v>0</v>
      </c>
      <c r="R20" s="499"/>
      <c r="S20" s="499"/>
      <c r="T20" s="492"/>
      <c r="U20" s="493"/>
      <c r="V20" s="494"/>
      <c r="W20" s="492"/>
      <c r="X20" s="493"/>
      <c r="Y20" s="494"/>
      <c r="Z20" s="492"/>
      <c r="AA20" s="493"/>
      <c r="AB20" s="494"/>
      <c r="AC20" s="492"/>
      <c r="AD20" s="493"/>
      <c r="AE20" s="496"/>
    </row>
    <row r="21" spans="1:31" ht="12.75" customHeight="1">
      <c r="A21" s="458"/>
      <c r="B21" s="459"/>
      <c r="C21" s="459"/>
      <c r="D21" s="460"/>
      <c r="E21" s="522" t="s">
        <v>58</v>
      </c>
      <c r="F21" s="522"/>
      <c r="G21" s="522"/>
      <c r="H21" s="522"/>
      <c r="I21" s="522"/>
      <c r="J21" s="522"/>
      <c r="K21" s="507">
        <f>SUBTOTAL(9,K16:M20)</f>
        <v>19160</v>
      </c>
      <c r="L21" s="508"/>
      <c r="M21" s="509"/>
      <c r="N21" s="507">
        <f>SUBTOTAL(9,N16:P20)</f>
        <v>0</v>
      </c>
      <c r="O21" s="508"/>
      <c r="P21" s="509"/>
      <c r="Q21" s="443">
        <f>N21/K21</f>
        <v>0</v>
      </c>
      <c r="R21" s="443"/>
      <c r="S21" s="443"/>
      <c r="T21" s="444"/>
      <c r="U21" s="445"/>
      <c r="V21" s="447"/>
      <c r="W21" s="595"/>
      <c r="X21" s="596"/>
      <c r="Y21" s="597"/>
      <c r="Z21" s="444"/>
      <c r="AA21" s="445"/>
      <c r="AB21" s="447"/>
      <c r="AC21" s="444"/>
      <c r="AD21" s="445"/>
      <c r="AE21" s="446"/>
    </row>
    <row r="22" spans="1:31" ht="12.75" customHeight="1">
      <c r="A22" s="452" t="s">
        <v>1622</v>
      </c>
      <c r="B22" s="453"/>
      <c r="C22" s="453"/>
      <c r="D22" s="454"/>
      <c r="E22" s="519" t="s">
        <v>328</v>
      </c>
      <c r="F22" s="519"/>
      <c r="G22" s="521" t="s">
        <v>282</v>
      </c>
      <c r="H22" s="521"/>
      <c r="I22" s="521"/>
      <c r="J22" s="521"/>
      <c r="K22" s="503">
        <f>福津市・古賀市・新宮町!S15</f>
        <v>2990</v>
      </c>
      <c r="L22" s="504"/>
      <c r="M22" s="505"/>
      <c r="N22" s="503">
        <f>福津市・古賀市・新宮町!T15</f>
        <v>0</v>
      </c>
      <c r="O22" s="504"/>
      <c r="P22" s="505"/>
      <c r="Q22" s="497">
        <f t="shared" si="1"/>
        <v>0</v>
      </c>
      <c r="R22" s="497"/>
      <c r="S22" s="497"/>
      <c r="T22" s="487"/>
      <c r="U22" s="488"/>
      <c r="V22" s="495"/>
      <c r="W22" s="592"/>
      <c r="X22" s="593"/>
      <c r="Y22" s="594"/>
      <c r="Z22" s="487"/>
      <c r="AA22" s="488"/>
      <c r="AB22" s="495"/>
      <c r="AC22" s="487"/>
      <c r="AD22" s="488"/>
      <c r="AE22" s="489"/>
    </row>
    <row r="23" spans="1:31" ht="12.75" customHeight="1">
      <c r="A23" s="455"/>
      <c r="B23" s="456"/>
      <c r="C23" s="456"/>
      <c r="D23" s="457"/>
      <c r="E23" s="518" t="s">
        <v>329</v>
      </c>
      <c r="F23" s="518"/>
      <c r="G23" s="511" t="s">
        <v>292</v>
      </c>
      <c r="H23" s="511"/>
      <c r="I23" s="511"/>
      <c r="J23" s="511"/>
      <c r="K23" s="503">
        <f>福津市・古賀市・新宮町!S25</f>
        <v>3370</v>
      </c>
      <c r="L23" s="504"/>
      <c r="M23" s="505"/>
      <c r="N23" s="503">
        <f>福津市・古賀市・新宮町!T25</f>
        <v>0</v>
      </c>
      <c r="O23" s="504"/>
      <c r="P23" s="505"/>
      <c r="Q23" s="499">
        <f t="shared" si="1"/>
        <v>0</v>
      </c>
      <c r="R23" s="499"/>
      <c r="S23" s="499"/>
      <c r="T23" s="492"/>
      <c r="U23" s="493"/>
      <c r="V23" s="494"/>
      <c r="W23" s="589"/>
      <c r="X23" s="590"/>
      <c r="Y23" s="591"/>
      <c r="Z23" s="492"/>
      <c r="AA23" s="493"/>
      <c r="AB23" s="494"/>
      <c r="AC23" s="492"/>
      <c r="AD23" s="493"/>
      <c r="AE23" s="496"/>
    </row>
    <row r="24" spans="1:31" ht="12.75" customHeight="1">
      <c r="A24" s="455"/>
      <c r="B24" s="456"/>
      <c r="C24" s="456"/>
      <c r="D24" s="457"/>
      <c r="E24" s="518" t="s">
        <v>330</v>
      </c>
      <c r="F24" s="518"/>
      <c r="G24" s="511" t="s">
        <v>307</v>
      </c>
      <c r="H24" s="511"/>
      <c r="I24" s="511"/>
      <c r="J24" s="511"/>
      <c r="K24" s="503">
        <f>福津市・古賀市・新宮町!S33</f>
        <v>2990</v>
      </c>
      <c r="L24" s="504"/>
      <c r="M24" s="505"/>
      <c r="N24" s="503">
        <f>福津市・古賀市・新宮町!T33</f>
        <v>0</v>
      </c>
      <c r="O24" s="504"/>
      <c r="P24" s="505"/>
      <c r="Q24" s="499">
        <f t="shared" si="1"/>
        <v>0</v>
      </c>
      <c r="R24" s="499"/>
      <c r="S24" s="499"/>
      <c r="T24" s="492"/>
      <c r="U24" s="493"/>
      <c r="V24" s="494"/>
      <c r="W24" s="589"/>
      <c r="X24" s="590"/>
      <c r="Y24" s="591"/>
      <c r="Z24" s="492"/>
      <c r="AA24" s="493"/>
      <c r="AB24" s="494"/>
      <c r="AC24" s="492"/>
      <c r="AD24" s="493"/>
      <c r="AE24" s="496"/>
    </row>
    <row r="25" spans="1:31" ht="12.75" customHeight="1">
      <c r="A25" s="455"/>
      <c r="B25" s="456"/>
      <c r="C25" s="456"/>
      <c r="D25" s="457"/>
      <c r="E25" s="518" t="s">
        <v>331</v>
      </c>
      <c r="F25" s="518"/>
      <c r="G25" s="511" t="s">
        <v>308</v>
      </c>
      <c r="H25" s="511"/>
      <c r="I25" s="511"/>
      <c r="J25" s="511"/>
      <c r="K25" s="503">
        <f>福津市・古賀市・新宮町!S39</f>
        <v>1600</v>
      </c>
      <c r="L25" s="504"/>
      <c r="M25" s="505"/>
      <c r="N25" s="503">
        <f>福津市・古賀市・新宮町!T39</f>
        <v>0</v>
      </c>
      <c r="O25" s="504"/>
      <c r="P25" s="505"/>
      <c r="Q25" s="499">
        <f t="shared" si="1"/>
        <v>0</v>
      </c>
      <c r="R25" s="499"/>
      <c r="S25" s="499"/>
      <c r="T25" s="492"/>
      <c r="U25" s="493"/>
      <c r="V25" s="494"/>
      <c r="W25" s="589"/>
      <c r="X25" s="590"/>
      <c r="Y25" s="591"/>
      <c r="Z25" s="492"/>
      <c r="AA25" s="493"/>
      <c r="AB25" s="494"/>
      <c r="AC25" s="492"/>
      <c r="AD25" s="493"/>
      <c r="AE25" s="496"/>
    </row>
    <row r="26" spans="1:31" ht="12.75" customHeight="1">
      <c r="A26" s="455"/>
      <c r="B26" s="456"/>
      <c r="C26" s="456"/>
      <c r="D26" s="457"/>
      <c r="E26" s="518" t="s">
        <v>332</v>
      </c>
      <c r="F26" s="518"/>
      <c r="G26" s="511" t="s">
        <v>316</v>
      </c>
      <c r="H26" s="511"/>
      <c r="I26" s="511"/>
      <c r="J26" s="511"/>
      <c r="K26" s="503">
        <f>福津市・古賀市・新宮町!S50</f>
        <v>4710</v>
      </c>
      <c r="L26" s="504"/>
      <c r="M26" s="505"/>
      <c r="N26" s="503">
        <f>福津市・古賀市・新宮町!T50</f>
        <v>0</v>
      </c>
      <c r="O26" s="504"/>
      <c r="P26" s="505"/>
      <c r="Q26" s="499">
        <f t="shared" ref="Q26:Q29" si="2">N26/K26</f>
        <v>0</v>
      </c>
      <c r="R26" s="499"/>
      <c r="S26" s="499"/>
      <c r="T26" s="492"/>
      <c r="U26" s="493"/>
      <c r="V26" s="494"/>
      <c r="W26" s="589"/>
      <c r="X26" s="590"/>
      <c r="Y26" s="591"/>
      <c r="Z26" s="492"/>
      <c r="AA26" s="493"/>
      <c r="AB26" s="494"/>
      <c r="AC26" s="492"/>
      <c r="AD26" s="493"/>
      <c r="AE26" s="496"/>
    </row>
    <row r="27" spans="1:31" ht="12.75" customHeight="1">
      <c r="A27" s="458"/>
      <c r="B27" s="459"/>
      <c r="C27" s="459"/>
      <c r="D27" s="460"/>
      <c r="E27" s="528" t="s">
        <v>58</v>
      </c>
      <c r="F27" s="528"/>
      <c r="G27" s="528"/>
      <c r="H27" s="528"/>
      <c r="I27" s="528"/>
      <c r="J27" s="528"/>
      <c r="K27" s="507">
        <f>SUBTOTAL(9,K22:M26)</f>
        <v>15660</v>
      </c>
      <c r="L27" s="508"/>
      <c r="M27" s="509"/>
      <c r="N27" s="507">
        <f>SUBTOTAL(9,N22:P26)</f>
        <v>0</v>
      </c>
      <c r="O27" s="508"/>
      <c r="P27" s="509"/>
      <c r="Q27" s="443">
        <f>N27/K27</f>
        <v>0</v>
      </c>
      <c r="R27" s="443"/>
      <c r="S27" s="443"/>
      <c r="T27" s="444"/>
      <c r="U27" s="445"/>
      <c r="V27" s="447"/>
      <c r="W27" s="595"/>
      <c r="X27" s="596"/>
      <c r="Y27" s="597"/>
      <c r="Z27" s="444"/>
      <c r="AA27" s="445"/>
      <c r="AB27" s="447"/>
      <c r="AC27" s="444"/>
      <c r="AD27" s="445"/>
      <c r="AE27" s="446"/>
    </row>
    <row r="28" spans="1:31" ht="12.75" customHeight="1">
      <c r="A28" s="452" t="s">
        <v>1623</v>
      </c>
      <c r="B28" s="453"/>
      <c r="C28" s="453"/>
      <c r="D28" s="454"/>
      <c r="E28" s="519" t="s">
        <v>333</v>
      </c>
      <c r="F28" s="519"/>
      <c r="G28" s="521" t="s">
        <v>327</v>
      </c>
      <c r="H28" s="521"/>
      <c r="I28" s="521"/>
      <c r="J28" s="521"/>
      <c r="K28" s="503">
        <f>福津市・古賀市・新宮町!S62</f>
        <v>3200</v>
      </c>
      <c r="L28" s="504"/>
      <c r="M28" s="505"/>
      <c r="N28" s="503">
        <f>福津市・古賀市・新宮町!T62</f>
        <v>0</v>
      </c>
      <c r="O28" s="504"/>
      <c r="P28" s="505"/>
      <c r="Q28" s="544">
        <f t="shared" si="2"/>
        <v>0</v>
      </c>
      <c r="R28" s="544"/>
      <c r="S28" s="544"/>
      <c r="T28" s="487"/>
      <c r="U28" s="488"/>
      <c r="V28" s="495"/>
      <c r="W28" s="592"/>
      <c r="X28" s="593"/>
      <c r="Y28" s="594"/>
      <c r="Z28" s="487"/>
      <c r="AA28" s="488"/>
      <c r="AB28" s="495"/>
      <c r="AC28" s="487"/>
      <c r="AD28" s="488"/>
      <c r="AE28" s="489"/>
    </row>
    <row r="29" spans="1:31" ht="12.75" customHeight="1">
      <c r="A29" s="455"/>
      <c r="B29" s="456"/>
      <c r="C29" s="456"/>
      <c r="D29" s="457"/>
      <c r="E29" s="526" t="s">
        <v>334</v>
      </c>
      <c r="F29" s="527"/>
      <c r="G29" s="523" t="s">
        <v>1602</v>
      </c>
      <c r="H29" s="524"/>
      <c r="I29" s="524"/>
      <c r="J29" s="525"/>
      <c r="K29" s="500">
        <f>福津市・古賀市・新宮町!S72</f>
        <v>4550</v>
      </c>
      <c r="L29" s="501"/>
      <c r="M29" s="502"/>
      <c r="N29" s="500">
        <f>福津市・古賀市・新宮町!T72</f>
        <v>0</v>
      </c>
      <c r="O29" s="501"/>
      <c r="P29" s="502"/>
      <c r="Q29" s="601">
        <f t="shared" si="2"/>
        <v>0</v>
      </c>
      <c r="R29" s="602"/>
      <c r="S29" s="603"/>
      <c r="T29" s="545"/>
      <c r="U29" s="546"/>
      <c r="V29" s="547"/>
      <c r="W29" s="545"/>
      <c r="X29" s="546"/>
      <c r="Y29" s="547"/>
      <c r="Z29" s="545"/>
      <c r="AA29" s="546"/>
      <c r="AB29" s="547"/>
      <c r="AC29" s="545"/>
      <c r="AD29" s="546"/>
      <c r="AE29" s="605"/>
    </row>
    <row r="30" spans="1:31" ht="12.75" customHeight="1">
      <c r="A30" s="458"/>
      <c r="B30" s="459"/>
      <c r="C30" s="459"/>
      <c r="D30" s="460"/>
      <c r="E30" s="522" t="s">
        <v>58</v>
      </c>
      <c r="F30" s="522"/>
      <c r="G30" s="522"/>
      <c r="H30" s="522"/>
      <c r="I30" s="522"/>
      <c r="J30" s="522"/>
      <c r="K30" s="507">
        <f>SUBTOTAL(9,K28:M29)</f>
        <v>7750</v>
      </c>
      <c r="L30" s="508"/>
      <c r="M30" s="509"/>
      <c r="N30" s="507">
        <f>SUBTOTAL(9,N28:P29)</f>
        <v>0</v>
      </c>
      <c r="O30" s="508"/>
      <c r="P30" s="509"/>
      <c r="Q30" s="443">
        <f>N30/K30</f>
        <v>0</v>
      </c>
      <c r="R30" s="443"/>
      <c r="S30" s="443"/>
      <c r="T30" s="541"/>
      <c r="U30" s="542"/>
      <c r="V30" s="543"/>
      <c r="W30" s="541"/>
      <c r="X30" s="542"/>
      <c r="Y30" s="543"/>
      <c r="Z30" s="541"/>
      <c r="AA30" s="542"/>
      <c r="AB30" s="543"/>
      <c r="AC30" s="541"/>
      <c r="AD30" s="542"/>
      <c r="AE30" s="604"/>
    </row>
    <row r="31" spans="1:31" ht="12.75" customHeight="1"/>
    <row r="32" spans="1:31" ht="12.75" customHeight="1"/>
    <row r="33" spans="1:39" ht="12.75" customHeight="1">
      <c r="A33" s="412" t="s">
        <v>0</v>
      </c>
      <c r="B33" s="413"/>
      <c r="C33" s="413"/>
      <c r="D33" s="413"/>
      <c r="E33" s="413"/>
      <c r="F33" s="413"/>
      <c r="G33" s="413"/>
      <c r="H33" s="413"/>
      <c r="I33" s="413"/>
      <c r="J33" s="414"/>
      <c r="K33" s="429">
        <f>SUM(K15,K21,K27,K30)</f>
        <v>75900</v>
      </c>
      <c r="L33" s="429"/>
      <c r="M33" s="430"/>
      <c r="N33" s="442">
        <f>SUM(N15,N21,N27,N30)</f>
        <v>0</v>
      </c>
      <c r="O33" s="429"/>
      <c r="P33" s="430"/>
      <c r="Q33" s="443">
        <f>N33/K33</f>
        <v>0</v>
      </c>
      <c r="R33" s="443"/>
      <c r="S33" s="443"/>
      <c r="T33" s="448"/>
      <c r="U33" s="449"/>
      <c r="V33" s="451"/>
      <c r="W33" s="448"/>
      <c r="X33" s="449"/>
      <c r="Y33" s="451"/>
      <c r="Z33" s="448"/>
      <c r="AA33" s="449"/>
      <c r="AB33" s="451"/>
      <c r="AC33" s="448"/>
      <c r="AD33" s="449"/>
      <c r="AE33" s="450"/>
    </row>
    <row r="34" spans="1:39" ht="12.75" customHeight="1"/>
    <row r="35" spans="1:39" ht="12.75" customHeight="1"/>
    <row r="36" spans="1:39" ht="12.75" customHeight="1">
      <c r="A36" s="431" t="s">
        <v>1</v>
      </c>
      <c r="B36" s="432"/>
      <c r="C36" s="432"/>
      <c r="D36" s="432"/>
      <c r="E36" s="432"/>
      <c r="F36" s="437" t="s">
        <v>1039</v>
      </c>
      <c r="G36" s="437"/>
      <c r="H36" s="437"/>
      <c r="I36" s="437"/>
      <c r="J36" s="437"/>
      <c r="K36" s="437"/>
      <c r="L36" s="420" t="s">
        <v>2</v>
      </c>
      <c r="M36" s="421"/>
      <c r="N36" s="465" t="s">
        <v>55</v>
      </c>
      <c r="O36" s="466"/>
      <c r="P36" s="470"/>
      <c r="Q36" s="465" t="s">
        <v>3</v>
      </c>
      <c r="R36" s="466"/>
      <c r="S36" s="466"/>
      <c r="T36" s="466"/>
      <c r="U36" s="470"/>
      <c r="V36" s="465" t="s">
        <v>1317</v>
      </c>
      <c r="W36" s="466"/>
      <c r="X36" s="466"/>
      <c r="Y36" s="466"/>
      <c r="Z36" s="466"/>
      <c r="AA36" s="471" t="s">
        <v>1041</v>
      </c>
      <c r="AB36" s="466"/>
      <c r="AC36" s="466"/>
      <c r="AD36" s="466"/>
      <c r="AE36" s="472"/>
    </row>
    <row r="37" spans="1:39" ht="12.75" customHeight="1">
      <c r="A37" s="433"/>
      <c r="B37" s="434"/>
      <c r="C37" s="434"/>
      <c r="D37" s="434"/>
      <c r="E37" s="434"/>
      <c r="F37" s="438" t="s">
        <v>1040</v>
      </c>
      <c r="G37" s="438"/>
      <c r="H37" s="438"/>
      <c r="I37" s="438"/>
      <c r="J37" s="438"/>
      <c r="K37" s="438"/>
      <c r="L37" s="422"/>
      <c r="M37" s="423"/>
      <c r="N37" s="467">
        <f>SUM(N15,N21,N27,N30)</f>
        <v>0</v>
      </c>
      <c r="O37" s="468"/>
      <c r="P37" s="469"/>
      <c r="Q37" s="464">
        <f>ROUNDDOWN(L37*N37,0)</f>
        <v>0</v>
      </c>
      <c r="R37" s="463"/>
      <c r="S37" s="463"/>
      <c r="T37" s="463"/>
      <c r="U37" s="53" t="s">
        <v>4</v>
      </c>
      <c r="V37" s="464">
        <f>ROUNDDOWN(Q37* 0.1,0)</f>
        <v>0</v>
      </c>
      <c r="W37" s="463"/>
      <c r="X37" s="463"/>
      <c r="Y37" s="463"/>
      <c r="Z37" s="54" t="s">
        <v>4</v>
      </c>
      <c r="AA37" s="462">
        <f>Q37+V37</f>
        <v>0</v>
      </c>
      <c r="AB37" s="463"/>
      <c r="AC37" s="463"/>
      <c r="AD37" s="463"/>
      <c r="AE37" s="55" t="s">
        <v>4</v>
      </c>
    </row>
    <row r="38" spans="1:39" ht="12.75" hidden="1" customHeight="1">
      <c r="A38" s="433"/>
      <c r="B38" s="434"/>
      <c r="C38" s="434"/>
      <c r="D38" s="434"/>
      <c r="E38" s="434"/>
      <c r="F38" s="439"/>
      <c r="G38" s="439"/>
      <c r="H38" s="439"/>
      <c r="I38" s="439"/>
      <c r="J38" s="439"/>
      <c r="K38" s="439"/>
      <c r="L38" s="485"/>
      <c r="M38" s="486"/>
      <c r="N38" s="415"/>
      <c r="O38" s="416"/>
      <c r="P38" s="417"/>
      <c r="Q38" s="418"/>
      <c r="R38" s="419"/>
      <c r="S38" s="419"/>
      <c r="T38" s="419"/>
      <c r="U38" s="56"/>
      <c r="V38" s="418"/>
      <c r="W38" s="419"/>
      <c r="X38" s="419"/>
      <c r="Y38" s="419"/>
      <c r="Z38" s="50"/>
      <c r="AA38" s="474"/>
      <c r="AB38" s="419"/>
      <c r="AC38" s="419"/>
      <c r="AD38" s="419"/>
      <c r="AE38" s="57"/>
    </row>
    <row r="39" spans="1:39" ht="12.75" hidden="1" customHeight="1">
      <c r="A39" s="433"/>
      <c r="B39" s="434"/>
      <c r="C39" s="434"/>
      <c r="D39" s="434"/>
      <c r="E39" s="434"/>
      <c r="F39" s="440" t="s">
        <v>1273</v>
      </c>
      <c r="G39" s="440"/>
      <c r="H39" s="440"/>
      <c r="I39" s="440"/>
      <c r="J39" s="440"/>
      <c r="K39" s="440"/>
      <c r="L39" s="477"/>
      <c r="M39" s="478"/>
      <c r="N39" s="479" t="e">
        <f>SUM(#REF!,#REF!,#REF!,#REF!,#REF!)</f>
        <v>#REF!</v>
      </c>
      <c r="O39" s="480"/>
      <c r="P39" s="481"/>
      <c r="Q39" s="482" t="e">
        <f>ROUNDDOWN(L39*N39,0)</f>
        <v>#REF!</v>
      </c>
      <c r="R39" s="483"/>
      <c r="S39" s="483"/>
      <c r="T39" s="483"/>
      <c r="U39" s="58" t="s">
        <v>4</v>
      </c>
      <c r="V39" s="482" t="e">
        <f>ROUNDDOWN(Q39* 0.1,0)</f>
        <v>#REF!</v>
      </c>
      <c r="W39" s="483"/>
      <c r="X39" s="483"/>
      <c r="Y39" s="483"/>
      <c r="Z39" s="59" t="s">
        <v>4</v>
      </c>
      <c r="AA39" s="484" t="e">
        <f>Q39+V39</f>
        <v>#REF!</v>
      </c>
      <c r="AB39" s="483"/>
      <c r="AC39" s="483"/>
      <c r="AD39" s="483"/>
      <c r="AE39" s="60" t="s">
        <v>4</v>
      </c>
    </row>
    <row r="40" spans="1:39" ht="12.75" customHeight="1">
      <c r="A40" s="435"/>
      <c r="B40" s="436"/>
      <c r="C40" s="436"/>
      <c r="D40" s="436"/>
      <c r="E40" s="436"/>
      <c r="F40" s="441" t="s">
        <v>58</v>
      </c>
      <c r="G40" s="441"/>
      <c r="H40" s="441"/>
      <c r="I40" s="441"/>
      <c r="J40" s="441"/>
      <c r="K40" s="441"/>
      <c r="L40" s="475"/>
      <c r="M40" s="476"/>
      <c r="N40" s="424">
        <f>N37</f>
        <v>0</v>
      </c>
      <c r="O40" s="425"/>
      <c r="P40" s="426"/>
      <c r="Q40" s="427">
        <f>SUM(Q37:T38)</f>
        <v>0</v>
      </c>
      <c r="R40" s="428"/>
      <c r="S40" s="428"/>
      <c r="T40" s="428"/>
      <c r="U40" s="61" t="s">
        <v>4</v>
      </c>
      <c r="V40" s="427">
        <f>SUM(V37:Y38)</f>
        <v>0</v>
      </c>
      <c r="W40" s="428"/>
      <c r="X40" s="428"/>
      <c r="Y40" s="428"/>
      <c r="Z40" s="62" t="s">
        <v>4</v>
      </c>
      <c r="AA40" s="473">
        <f>SUM(AA37:AD38)</f>
        <v>0</v>
      </c>
      <c r="AB40" s="428"/>
      <c r="AC40" s="428"/>
      <c r="AD40" s="428"/>
      <c r="AE40" s="63" t="s">
        <v>4</v>
      </c>
    </row>
    <row r="41" spans="1:39" ht="12.75" customHeight="1"/>
    <row r="42" spans="1:39" ht="12.75" customHeight="1">
      <c r="A42" s="47" t="s">
        <v>1627</v>
      </c>
      <c r="E42" s="47"/>
      <c r="F42" s="47"/>
    </row>
    <row r="43" spans="1:39" ht="12.75" customHeight="1">
      <c r="B43" s="64"/>
      <c r="C43" s="64"/>
      <c r="D43" s="64"/>
      <c r="F43" s="64"/>
      <c r="G43" s="64"/>
      <c r="H43" s="100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1625</v>
      </c>
      <c r="E44" s="47"/>
      <c r="F44" s="47"/>
      <c r="H44" s="100" t="s">
        <v>1626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61" t="s">
        <v>5</v>
      </c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S31" sqref="S3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60</v>
      </c>
      <c r="B1" s="575"/>
      <c r="C1" s="650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648" t="str">
        <f>集計表!AB1</f>
        <v>2026/6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654">
        <f>SUM(集計表!D2)</f>
        <v>2026</v>
      </c>
      <c r="E2" s="583"/>
      <c r="F2" s="646">
        <f>集計表!F2</f>
        <v>46176</v>
      </c>
      <c r="G2" s="646"/>
      <c r="H2" s="42" t="s">
        <v>1088</v>
      </c>
      <c r="I2" s="42" t="s">
        <v>16</v>
      </c>
      <c r="J2" s="647">
        <f>集計表!L2</f>
        <v>46178</v>
      </c>
      <c r="K2" s="647"/>
      <c r="L2" s="647"/>
      <c r="M2" s="647"/>
      <c r="N2" s="43" t="s">
        <v>49</v>
      </c>
      <c r="O2" s="44" t="s">
        <v>17</v>
      </c>
      <c r="P2" s="655">
        <f>集計表!R2</f>
        <v>46179</v>
      </c>
      <c r="Q2" s="655"/>
      <c r="R2" s="45" t="s">
        <v>18</v>
      </c>
      <c r="S2" s="46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21</v>
      </c>
      <c r="X4" s="645">
        <f>T24</f>
        <v>0</v>
      </c>
      <c r="Y4" s="449"/>
      <c r="Z4" s="449"/>
      <c r="AA4" s="47" t="s">
        <v>22</v>
      </c>
    </row>
    <row r="5" spans="1:27" ht="12.75" customHeight="1">
      <c r="A5" s="86"/>
      <c r="B5" s="642" t="s">
        <v>23</v>
      </c>
      <c r="C5" s="640"/>
      <c r="D5" s="643"/>
      <c r="E5" s="87" t="s">
        <v>7</v>
      </c>
      <c r="F5" s="88" t="s">
        <v>8</v>
      </c>
      <c r="G5" s="639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3"/>
      <c r="S5" s="87" t="s">
        <v>7</v>
      </c>
      <c r="T5" s="88" t="s">
        <v>8</v>
      </c>
      <c r="U5" s="639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76</v>
      </c>
      <c r="B6" s="628" t="s">
        <v>64</v>
      </c>
      <c r="C6" s="629"/>
      <c r="D6" s="630"/>
      <c r="E6" s="306">
        <v>410</v>
      </c>
      <c r="F6" s="306"/>
      <c r="G6" s="619" t="s">
        <v>75</v>
      </c>
      <c r="H6" s="620"/>
      <c r="I6" s="620"/>
      <c r="J6" s="620"/>
      <c r="K6" s="620"/>
      <c r="L6" s="620"/>
      <c r="M6" s="621"/>
      <c r="O6" s="609" t="s">
        <v>205</v>
      </c>
      <c r="P6" s="612" t="s">
        <v>163</v>
      </c>
      <c r="Q6" s="613"/>
      <c r="R6" s="614"/>
      <c r="S6" s="307">
        <v>480</v>
      </c>
      <c r="T6" s="307"/>
      <c r="U6" s="616" t="s">
        <v>178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12" t="s">
        <v>65</v>
      </c>
      <c r="C7" s="613"/>
      <c r="D7" s="614"/>
      <c r="E7" s="307">
        <v>350</v>
      </c>
      <c r="F7" s="307"/>
      <c r="G7" s="616" t="s">
        <v>77</v>
      </c>
      <c r="H7" s="617"/>
      <c r="I7" s="617"/>
      <c r="J7" s="617"/>
      <c r="K7" s="617"/>
      <c r="L7" s="617"/>
      <c r="M7" s="618"/>
      <c r="O7" s="610"/>
      <c r="P7" s="612" t="s">
        <v>164</v>
      </c>
      <c r="Q7" s="613"/>
      <c r="R7" s="614"/>
      <c r="S7" s="307">
        <v>500</v>
      </c>
      <c r="T7" s="307"/>
      <c r="U7" s="616" t="s">
        <v>179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12" t="s">
        <v>66</v>
      </c>
      <c r="C8" s="613"/>
      <c r="D8" s="614"/>
      <c r="E8" s="307">
        <v>340</v>
      </c>
      <c r="F8" s="307"/>
      <c r="G8" s="616" t="s">
        <v>78</v>
      </c>
      <c r="H8" s="617"/>
      <c r="I8" s="617"/>
      <c r="J8" s="617"/>
      <c r="K8" s="617"/>
      <c r="L8" s="617"/>
      <c r="M8" s="618"/>
      <c r="O8" s="610"/>
      <c r="P8" s="612" t="s">
        <v>165</v>
      </c>
      <c r="Q8" s="613"/>
      <c r="R8" s="614"/>
      <c r="S8" s="307">
        <v>650</v>
      </c>
      <c r="T8" s="307"/>
      <c r="U8" s="616" t="s">
        <v>180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57" t="s">
        <v>67</v>
      </c>
      <c r="C9" s="658"/>
      <c r="D9" s="659"/>
      <c r="E9" s="308">
        <v>320</v>
      </c>
      <c r="F9" s="308"/>
      <c r="G9" s="625" t="s">
        <v>79</v>
      </c>
      <c r="H9" s="626"/>
      <c r="I9" s="626"/>
      <c r="J9" s="626"/>
      <c r="K9" s="626"/>
      <c r="L9" s="626"/>
      <c r="M9" s="627"/>
      <c r="O9" s="610"/>
      <c r="P9" s="612" t="s">
        <v>166</v>
      </c>
      <c r="Q9" s="613"/>
      <c r="R9" s="614"/>
      <c r="S9" s="307">
        <v>480</v>
      </c>
      <c r="T9" s="307"/>
      <c r="U9" s="616" t="s">
        <v>181</v>
      </c>
      <c r="V9" s="617"/>
      <c r="W9" s="617"/>
      <c r="X9" s="617"/>
      <c r="Y9" s="617"/>
      <c r="Z9" s="617"/>
      <c r="AA9" s="618"/>
    </row>
    <row r="10" spans="1:27" ht="12.75" customHeight="1">
      <c r="A10" s="611"/>
      <c r="B10" s="615" t="s">
        <v>26</v>
      </c>
      <c r="C10" s="515"/>
      <c r="D10" s="516"/>
      <c r="E10" s="95">
        <f>SUM(E6:E9)</f>
        <v>1420</v>
      </c>
      <c r="F10" s="96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12" t="s">
        <v>167</v>
      </c>
      <c r="Q10" s="613"/>
      <c r="R10" s="614"/>
      <c r="S10" s="307">
        <v>880</v>
      </c>
      <c r="T10" s="307"/>
      <c r="U10" s="616" t="s">
        <v>182</v>
      </c>
      <c r="V10" s="617"/>
      <c r="W10" s="617"/>
      <c r="X10" s="617"/>
      <c r="Y10" s="617"/>
      <c r="Z10" s="617"/>
      <c r="AA10" s="618"/>
    </row>
    <row r="11" spans="1:27" ht="12.75" customHeight="1">
      <c r="A11" s="609" t="s">
        <v>68</v>
      </c>
      <c r="B11" s="628" t="s">
        <v>1709</v>
      </c>
      <c r="C11" s="629"/>
      <c r="D11" s="630"/>
      <c r="E11" s="306">
        <v>340</v>
      </c>
      <c r="F11" s="306"/>
      <c r="G11" s="619" t="s">
        <v>80</v>
      </c>
      <c r="H11" s="620"/>
      <c r="I11" s="620"/>
      <c r="J11" s="620"/>
      <c r="K11" s="620"/>
      <c r="L11" s="620"/>
      <c r="M11" s="621"/>
      <c r="O11" s="610"/>
      <c r="P11" s="612" t="s">
        <v>168</v>
      </c>
      <c r="Q11" s="613"/>
      <c r="R11" s="614"/>
      <c r="S11" s="307">
        <v>680</v>
      </c>
      <c r="T11" s="307"/>
      <c r="U11" s="616" t="s">
        <v>183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12" t="s">
        <v>1710</v>
      </c>
      <c r="C12" s="613"/>
      <c r="D12" s="614"/>
      <c r="E12" s="307">
        <v>280</v>
      </c>
      <c r="F12" s="307"/>
      <c r="G12" s="616" t="s">
        <v>81</v>
      </c>
      <c r="H12" s="617"/>
      <c r="I12" s="617"/>
      <c r="J12" s="617"/>
      <c r="K12" s="617"/>
      <c r="L12" s="617"/>
      <c r="M12" s="618"/>
      <c r="O12" s="610"/>
      <c r="P12" s="612" t="s">
        <v>169</v>
      </c>
      <c r="Q12" s="613"/>
      <c r="R12" s="614"/>
      <c r="S12" s="307">
        <v>430</v>
      </c>
      <c r="T12" s="307"/>
      <c r="U12" s="616" t="s">
        <v>184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12" t="s">
        <v>1711</v>
      </c>
      <c r="C13" s="613"/>
      <c r="D13" s="614"/>
      <c r="E13" s="307">
        <v>530</v>
      </c>
      <c r="F13" s="307"/>
      <c r="G13" s="616" t="s">
        <v>82</v>
      </c>
      <c r="H13" s="617"/>
      <c r="I13" s="617"/>
      <c r="J13" s="617"/>
      <c r="K13" s="617"/>
      <c r="L13" s="617"/>
      <c r="M13" s="618"/>
      <c r="O13" s="610"/>
      <c r="P13" s="612" t="s">
        <v>170</v>
      </c>
      <c r="Q13" s="613"/>
      <c r="R13" s="614"/>
      <c r="S13" s="307">
        <v>890</v>
      </c>
      <c r="T13" s="307"/>
      <c r="U13" s="616" t="s">
        <v>185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12" t="s">
        <v>1712</v>
      </c>
      <c r="C14" s="613"/>
      <c r="D14" s="614"/>
      <c r="E14" s="307">
        <v>380</v>
      </c>
      <c r="F14" s="307"/>
      <c r="G14" s="616" t="s">
        <v>83</v>
      </c>
      <c r="H14" s="617"/>
      <c r="I14" s="617"/>
      <c r="J14" s="617"/>
      <c r="K14" s="617"/>
      <c r="L14" s="617"/>
      <c r="M14" s="618"/>
      <c r="O14" s="611"/>
      <c r="P14" s="615" t="s">
        <v>10</v>
      </c>
      <c r="Q14" s="515"/>
      <c r="R14" s="516"/>
      <c r="S14" s="95">
        <f>SUM(S6:S13)</f>
        <v>4990</v>
      </c>
      <c r="T14" s="97">
        <f>SUM(T6:T13)</f>
        <v>0</v>
      </c>
      <c r="U14" s="622"/>
      <c r="V14" s="623"/>
      <c r="W14" s="623"/>
      <c r="X14" s="623"/>
      <c r="Y14" s="623"/>
      <c r="Z14" s="623"/>
      <c r="AA14" s="624"/>
    </row>
    <row r="15" spans="1:27" ht="12.75" customHeight="1">
      <c r="A15" s="610"/>
      <c r="B15" s="612" t="s">
        <v>1713</v>
      </c>
      <c r="C15" s="613"/>
      <c r="D15" s="614"/>
      <c r="E15" s="307">
        <v>300</v>
      </c>
      <c r="F15" s="307"/>
      <c r="G15" s="616" t="s">
        <v>84</v>
      </c>
      <c r="H15" s="617"/>
      <c r="I15" s="617"/>
      <c r="J15" s="617"/>
      <c r="K15" s="617"/>
      <c r="L15" s="617"/>
      <c r="M15" s="618"/>
      <c r="O15" s="609" t="s">
        <v>206</v>
      </c>
      <c r="P15" s="628" t="s">
        <v>171</v>
      </c>
      <c r="Q15" s="629"/>
      <c r="R15" s="630"/>
      <c r="S15" s="306">
        <v>450</v>
      </c>
      <c r="T15" s="306"/>
      <c r="U15" s="619" t="s">
        <v>186</v>
      </c>
      <c r="V15" s="620"/>
      <c r="W15" s="620"/>
      <c r="X15" s="620"/>
      <c r="Y15" s="620"/>
      <c r="Z15" s="620"/>
      <c r="AA15" s="621"/>
    </row>
    <row r="16" spans="1:27" ht="12.75" customHeight="1">
      <c r="A16" s="610"/>
      <c r="B16" s="612" t="s">
        <v>1714</v>
      </c>
      <c r="C16" s="613"/>
      <c r="D16" s="614"/>
      <c r="E16" s="307">
        <v>450</v>
      </c>
      <c r="F16" s="307"/>
      <c r="G16" s="616" t="s">
        <v>85</v>
      </c>
      <c r="H16" s="617"/>
      <c r="I16" s="617"/>
      <c r="J16" s="617"/>
      <c r="K16" s="617"/>
      <c r="L16" s="617"/>
      <c r="M16" s="618"/>
      <c r="O16" s="610"/>
      <c r="P16" s="612" t="s">
        <v>172</v>
      </c>
      <c r="Q16" s="613"/>
      <c r="R16" s="614"/>
      <c r="S16" s="307">
        <v>540</v>
      </c>
      <c r="T16" s="307"/>
      <c r="U16" s="616" t="s">
        <v>187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12" t="s">
        <v>1715</v>
      </c>
      <c r="C17" s="613"/>
      <c r="D17" s="614"/>
      <c r="E17" s="307">
        <v>380</v>
      </c>
      <c r="F17" s="307"/>
      <c r="G17" s="616" t="s">
        <v>86</v>
      </c>
      <c r="H17" s="617"/>
      <c r="I17" s="617"/>
      <c r="J17" s="617"/>
      <c r="K17" s="617"/>
      <c r="L17" s="617"/>
      <c r="M17" s="618"/>
      <c r="O17" s="610"/>
      <c r="P17" s="612" t="s">
        <v>173</v>
      </c>
      <c r="Q17" s="613"/>
      <c r="R17" s="614"/>
      <c r="S17" s="307">
        <v>530</v>
      </c>
      <c r="T17" s="307"/>
      <c r="U17" s="616" t="s">
        <v>188</v>
      </c>
      <c r="V17" s="617"/>
      <c r="W17" s="617"/>
      <c r="X17" s="617"/>
      <c r="Y17" s="617"/>
      <c r="Z17" s="617"/>
      <c r="AA17" s="618"/>
    </row>
    <row r="18" spans="1:27" ht="12.75" customHeight="1">
      <c r="A18" s="610"/>
      <c r="B18" s="612" t="s">
        <v>1716</v>
      </c>
      <c r="C18" s="613"/>
      <c r="D18" s="614"/>
      <c r="E18" s="307">
        <v>340</v>
      </c>
      <c r="F18" s="307"/>
      <c r="G18" s="616" t="s">
        <v>87</v>
      </c>
      <c r="H18" s="617"/>
      <c r="I18" s="617"/>
      <c r="J18" s="617"/>
      <c r="K18" s="617"/>
      <c r="L18" s="617"/>
      <c r="M18" s="618"/>
      <c r="O18" s="610"/>
      <c r="P18" s="612" t="s">
        <v>174</v>
      </c>
      <c r="Q18" s="613"/>
      <c r="R18" s="614"/>
      <c r="S18" s="307">
        <v>460</v>
      </c>
      <c r="T18" s="307"/>
      <c r="U18" s="616" t="s">
        <v>189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1717</v>
      </c>
      <c r="C19" s="613"/>
      <c r="D19" s="614"/>
      <c r="E19" s="307">
        <v>420</v>
      </c>
      <c r="F19" s="307"/>
      <c r="G19" s="616" t="s">
        <v>88</v>
      </c>
      <c r="H19" s="617"/>
      <c r="I19" s="617"/>
      <c r="J19" s="617"/>
      <c r="K19" s="617"/>
      <c r="L19" s="617"/>
      <c r="M19" s="618"/>
      <c r="O19" s="610"/>
      <c r="P19" s="612" t="s">
        <v>175</v>
      </c>
      <c r="Q19" s="613"/>
      <c r="R19" s="614"/>
      <c r="S19" s="307">
        <v>490</v>
      </c>
      <c r="T19" s="307"/>
      <c r="U19" s="616" t="s">
        <v>190</v>
      </c>
      <c r="V19" s="617"/>
      <c r="W19" s="617"/>
      <c r="X19" s="617"/>
      <c r="Y19" s="617"/>
      <c r="Z19" s="617"/>
      <c r="AA19" s="618"/>
    </row>
    <row r="20" spans="1:27" ht="12.75" customHeight="1">
      <c r="A20" s="611"/>
      <c r="B20" s="615" t="s">
        <v>10</v>
      </c>
      <c r="C20" s="515"/>
      <c r="D20" s="516"/>
      <c r="E20" s="95">
        <f>SUM(E11:E19)</f>
        <v>3420</v>
      </c>
      <c r="F20" s="96">
        <f>SUM(F11:F19)</f>
        <v>0</v>
      </c>
      <c r="G20" s="622"/>
      <c r="H20" s="623"/>
      <c r="I20" s="623"/>
      <c r="J20" s="623"/>
      <c r="K20" s="623"/>
      <c r="L20" s="623"/>
      <c r="M20" s="624"/>
      <c r="O20" s="610"/>
      <c r="P20" s="612" t="s">
        <v>176</v>
      </c>
      <c r="Q20" s="613"/>
      <c r="R20" s="614"/>
      <c r="S20" s="307">
        <v>320</v>
      </c>
      <c r="T20" s="307"/>
      <c r="U20" s="616" t="s">
        <v>191</v>
      </c>
      <c r="V20" s="617"/>
      <c r="W20" s="617"/>
      <c r="X20" s="617"/>
      <c r="Y20" s="617"/>
      <c r="Z20" s="617"/>
      <c r="AA20" s="618"/>
    </row>
    <row r="21" spans="1:27" ht="12.75" customHeight="1">
      <c r="A21" s="609" t="s">
        <v>201</v>
      </c>
      <c r="B21" s="628" t="s">
        <v>69</v>
      </c>
      <c r="C21" s="629"/>
      <c r="D21" s="630"/>
      <c r="E21" s="306">
        <v>600</v>
      </c>
      <c r="F21" s="306"/>
      <c r="G21" s="619" t="s">
        <v>89</v>
      </c>
      <c r="H21" s="620"/>
      <c r="I21" s="620"/>
      <c r="J21" s="620"/>
      <c r="K21" s="620"/>
      <c r="L21" s="620"/>
      <c r="M21" s="621"/>
      <c r="O21" s="610"/>
      <c r="P21" s="612" t="s">
        <v>177</v>
      </c>
      <c r="Q21" s="613"/>
      <c r="R21" s="614"/>
      <c r="S21" s="307">
        <v>480</v>
      </c>
      <c r="T21" s="307"/>
      <c r="U21" s="616" t="s">
        <v>192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70</v>
      </c>
      <c r="C22" s="613"/>
      <c r="D22" s="614"/>
      <c r="E22" s="307">
        <v>480</v>
      </c>
      <c r="F22" s="307"/>
      <c r="G22" s="616" t="s">
        <v>90</v>
      </c>
      <c r="H22" s="617"/>
      <c r="I22" s="617"/>
      <c r="J22" s="617"/>
      <c r="K22" s="617"/>
      <c r="L22" s="617"/>
      <c r="M22" s="618"/>
      <c r="O22" s="611"/>
      <c r="P22" s="615" t="s">
        <v>27</v>
      </c>
      <c r="Q22" s="515"/>
      <c r="R22" s="516"/>
      <c r="S22" s="95">
        <f>SUM(S15:S21)</f>
        <v>3270</v>
      </c>
      <c r="T22" s="97">
        <f>SUM(T15:T21)</f>
        <v>0</v>
      </c>
      <c r="U22" s="622"/>
      <c r="V22" s="623"/>
      <c r="W22" s="623"/>
      <c r="X22" s="623"/>
      <c r="Y22" s="623"/>
      <c r="Z22" s="623"/>
      <c r="AA22" s="624"/>
    </row>
    <row r="23" spans="1:27" ht="12.75" customHeight="1">
      <c r="A23" s="610"/>
      <c r="B23" s="612" t="s">
        <v>71</v>
      </c>
      <c r="C23" s="613"/>
      <c r="D23" s="614"/>
      <c r="E23" s="307">
        <v>540</v>
      </c>
      <c r="F23" s="307"/>
      <c r="G23" s="616" t="s">
        <v>91</v>
      </c>
      <c r="H23" s="617"/>
      <c r="I23" s="617"/>
      <c r="J23" s="617"/>
      <c r="K23" s="617"/>
      <c r="L23" s="617"/>
      <c r="M23" s="618"/>
      <c r="T23" s="98"/>
      <c r="U23" s="99"/>
      <c r="V23" s="100"/>
      <c r="W23" s="100"/>
      <c r="X23" s="100"/>
      <c r="Y23" s="100"/>
      <c r="Z23" s="100"/>
      <c r="AA23" s="100"/>
    </row>
    <row r="24" spans="1:27" ht="12.75" customHeight="1">
      <c r="A24" s="610"/>
      <c r="B24" s="612" t="s">
        <v>72</v>
      </c>
      <c r="C24" s="613"/>
      <c r="D24" s="614"/>
      <c r="E24" s="307">
        <v>330</v>
      </c>
      <c r="F24" s="307"/>
      <c r="G24" s="616" t="s">
        <v>92</v>
      </c>
      <c r="H24" s="617"/>
      <c r="I24" s="617"/>
      <c r="J24" s="617"/>
      <c r="K24" s="617"/>
      <c r="L24" s="617"/>
      <c r="M24" s="618"/>
      <c r="O24" s="637" t="s">
        <v>61</v>
      </c>
      <c r="P24" s="566"/>
      <c r="Q24" s="566"/>
      <c r="R24" s="638"/>
      <c r="S24" s="101">
        <f>SUM(S22,S14,E64,E53,E40,E27,E20,E10)</f>
        <v>33330</v>
      </c>
      <c r="T24" s="233">
        <f>SUM(T22,T14,F64,F53,F40,F27,F20,F10)</f>
        <v>0</v>
      </c>
      <c r="U24" s="102"/>
      <c r="V24" s="102"/>
      <c r="W24" s="102"/>
      <c r="X24" s="102"/>
      <c r="Y24" s="102"/>
      <c r="Z24" s="102"/>
      <c r="AA24" s="102"/>
    </row>
    <row r="25" spans="1:27" ht="12.75" customHeight="1">
      <c r="A25" s="610"/>
      <c r="B25" s="612" t="s">
        <v>73</v>
      </c>
      <c r="C25" s="613"/>
      <c r="D25" s="614"/>
      <c r="E25" s="307">
        <v>450</v>
      </c>
      <c r="F25" s="307"/>
      <c r="G25" s="616" t="s">
        <v>93</v>
      </c>
      <c r="H25" s="617"/>
      <c r="I25" s="617"/>
      <c r="J25" s="617"/>
      <c r="K25" s="617"/>
      <c r="L25" s="617"/>
      <c r="M25" s="618"/>
      <c r="T25" s="103"/>
      <c r="U25" s="102"/>
      <c r="V25" s="100"/>
      <c r="W25" s="100"/>
      <c r="X25" s="100"/>
      <c r="Y25" s="100"/>
      <c r="Z25" s="100"/>
      <c r="AA25" s="100"/>
    </row>
    <row r="26" spans="1:27" ht="12.75" customHeight="1">
      <c r="A26" s="610"/>
      <c r="B26" s="612" t="s">
        <v>74</v>
      </c>
      <c r="C26" s="613"/>
      <c r="D26" s="614"/>
      <c r="E26" s="307">
        <v>920</v>
      </c>
      <c r="F26" s="307"/>
      <c r="G26" s="616" t="s">
        <v>94</v>
      </c>
      <c r="H26" s="617"/>
      <c r="I26" s="617"/>
      <c r="J26" s="617"/>
      <c r="K26" s="617"/>
      <c r="L26" s="617"/>
      <c r="M26" s="618"/>
      <c r="T26" s="103"/>
      <c r="U26" s="102"/>
      <c r="V26" s="100"/>
      <c r="W26" s="100"/>
      <c r="X26" s="100"/>
      <c r="Y26" s="100"/>
      <c r="Z26" s="100"/>
      <c r="AA26" s="100"/>
    </row>
    <row r="27" spans="1:27" ht="12.75" customHeight="1">
      <c r="A27" s="611"/>
      <c r="B27" s="615" t="s">
        <v>10</v>
      </c>
      <c r="C27" s="515"/>
      <c r="D27" s="516"/>
      <c r="E27" s="95">
        <f>SUM(E21:E26)</f>
        <v>3320</v>
      </c>
      <c r="F27" s="96">
        <f>SUM(F21:F26)</f>
        <v>0</v>
      </c>
      <c r="G27" s="622"/>
      <c r="H27" s="623"/>
      <c r="I27" s="623"/>
      <c r="J27" s="623"/>
      <c r="K27" s="623"/>
      <c r="L27" s="623"/>
      <c r="M27" s="624"/>
      <c r="O27" s="167"/>
      <c r="S27" s="237"/>
      <c r="T27" s="238"/>
      <c r="U27" s="241"/>
      <c r="V27" s="241"/>
      <c r="W27" s="241"/>
      <c r="X27" s="241"/>
      <c r="Y27" s="241"/>
      <c r="Z27" s="241"/>
      <c r="AA27" s="241"/>
    </row>
    <row r="28" spans="1:27" ht="12.75" customHeight="1">
      <c r="A28" s="609" t="s">
        <v>202</v>
      </c>
      <c r="B28" s="628" t="s">
        <v>95</v>
      </c>
      <c r="C28" s="629"/>
      <c r="D28" s="630"/>
      <c r="E28" s="306">
        <v>610</v>
      </c>
      <c r="F28" s="306"/>
      <c r="G28" s="634" t="s">
        <v>107</v>
      </c>
      <c r="H28" s="635"/>
      <c r="I28" s="635"/>
      <c r="J28" s="635"/>
      <c r="K28" s="635"/>
      <c r="L28" s="635"/>
      <c r="M28" s="636"/>
      <c r="O28" s="167"/>
      <c r="S28" s="237"/>
      <c r="T28" s="238"/>
      <c r="U28" s="100"/>
      <c r="V28" s="100"/>
      <c r="W28" s="100"/>
      <c r="X28" s="100"/>
      <c r="Y28" s="100"/>
      <c r="Z28" s="100"/>
      <c r="AA28" s="100"/>
    </row>
    <row r="29" spans="1:27" ht="12.75" customHeight="1">
      <c r="A29" s="610"/>
      <c r="B29" s="612" t="s">
        <v>96</v>
      </c>
      <c r="C29" s="613"/>
      <c r="D29" s="614"/>
      <c r="E29" s="307">
        <v>400</v>
      </c>
      <c r="F29" s="307"/>
      <c r="G29" s="616" t="s">
        <v>108</v>
      </c>
      <c r="H29" s="617"/>
      <c r="I29" s="617"/>
      <c r="J29" s="617"/>
      <c r="K29" s="617"/>
      <c r="L29" s="617"/>
      <c r="M29" s="618"/>
      <c r="O29" s="167"/>
      <c r="S29" s="237"/>
      <c r="T29" s="238"/>
      <c r="U29" s="100"/>
      <c r="V29" s="100"/>
      <c r="W29" s="100"/>
      <c r="X29" s="100"/>
      <c r="Y29" s="100"/>
      <c r="Z29" s="100"/>
      <c r="AA29" s="100"/>
    </row>
    <row r="30" spans="1:27" ht="12.75" customHeight="1">
      <c r="A30" s="610"/>
      <c r="B30" s="612" t="s">
        <v>97</v>
      </c>
      <c r="C30" s="613"/>
      <c r="D30" s="614"/>
      <c r="E30" s="307">
        <v>300</v>
      </c>
      <c r="F30" s="307"/>
      <c r="G30" s="616" t="s">
        <v>109</v>
      </c>
      <c r="H30" s="617"/>
      <c r="I30" s="617"/>
      <c r="J30" s="617"/>
      <c r="K30" s="617"/>
      <c r="L30" s="617"/>
      <c r="M30" s="618"/>
      <c r="O30" s="167"/>
      <c r="S30" s="237"/>
      <c r="T30" s="238"/>
      <c r="U30" s="100"/>
      <c r="V30" s="100"/>
      <c r="W30" s="100"/>
      <c r="X30" s="100"/>
      <c r="Y30" s="100"/>
      <c r="Z30" s="100"/>
      <c r="AA30" s="100"/>
    </row>
    <row r="31" spans="1:27" ht="12.75" customHeight="1">
      <c r="A31" s="610"/>
      <c r="B31" s="612" t="s">
        <v>98</v>
      </c>
      <c r="C31" s="613"/>
      <c r="D31" s="614"/>
      <c r="E31" s="307">
        <v>320</v>
      </c>
      <c r="F31" s="307"/>
      <c r="G31" s="616" t="s">
        <v>110</v>
      </c>
      <c r="H31" s="617"/>
      <c r="I31" s="617"/>
      <c r="J31" s="617"/>
      <c r="K31" s="617"/>
      <c r="L31" s="617"/>
      <c r="M31" s="618"/>
      <c r="O31" s="167"/>
      <c r="S31" s="237"/>
      <c r="T31" s="238"/>
      <c r="U31" s="100"/>
      <c r="V31" s="100"/>
      <c r="W31" s="100"/>
      <c r="X31" s="100"/>
      <c r="Y31" s="100"/>
      <c r="Z31" s="100"/>
      <c r="AA31" s="100"/>
    </row>
    <row r="32" spans="1:27" ht="12.75" customHeight="1">
      <c r="A32" s="610"/>
      <c r="B32" s="612" t="s">
        <v>99</v>
      </c>
      <c r="C32" s="613"/>
      <c r="D32" s="614"/>
      <c r="E32" s="307">
        <v>1730</v>
      </c>
      <c r="F32" s="307"/>
      <c r="G32" s="616" t="s">
        <v>111</v>
      </c>
      <c r="H32" s="617"/>
      <c r="I32" s="617"/>
      <c r="J32" s="617"/>
      <c r="K32" s="617"/>
      <c r="L32" s="617"/>
      <c r="M32" s="618"/>
      <c r="O32" s="167"/>
      <c r="S32" s="237"/>
      <c r="T32" s="238"/>
      <c r="U32" s="100"/>
      <c r="V32" s="100"/>
      <c r="W32" s="100"/>
      <c r="X32" s="100"/>
      <c r="Y32" s="100"/>
      <c r="Z32" s="100"/>
      <c r="AA32" s="100"/>
    </row>
    <row r="33" spans="1:27" ht="12.75" customHeight="1">
      <c r="A33" s="610"/>
      <c r="B33" s="612" t="s">
        <v>100</v>
      </c>
      <c r="C33" s="613"/>
      <c r="D33" s="614"/>
      <c r="E33" s="307">
        <v>410</v>
      </c>
      <c r="F33" s="307"/>
      <c r="G33" s="616" t="s">
        <v>112</v>
      </c>
      <c r="H33" s="617"/>
      <c r="I33" s="617"/>
      <c r="J33" s="617"/>
      <c r="K33" s="617"/>
      <c r="L33" s="617"/>
      <c r="M33" s="618"/>
      <c r="O33" s="167"/>
      <c r="S33" s="237"/>
      <c r="T33" s="238"/>
      <c r="U33" s="100"/>
      <c r="V33" s="100"/>
      <c r="W33" s="100"/>
      <c r="X33" s="100"/>
      <c r="Y33" s="100"/>
      <c r="Z33" s="100"/>
      <c r="AA33" s="100"/>
    </row>
    <row r="34" spans="1:27" ht="12.75" customHeight="1">
      <c r="A34" s="610"/>
      <c r="B34" s="612" t="s">
        <v>101</v>
      </c>
      <c r="C34" s="613"/>
      <c r="D34" s="614"/>
      <c r="E34" s="307">
        <v>460</v>
      </c>
      <c r="F34" s="307"/>
      <c r="G34" s="616" t="s">
        <v>113</v>
      </c>
      <c r="H34" s="617"/>
      <c r="I34" s="617"/>
      <c r="J34" s="617"/>
      <c r="K34" s="617"/>
      <c r="L34" s="617"/>
      <c r="M34" s="618"/>
      <c r="O34" s="167"/>
      <c r="S34" s="237"/>
      <c r="T34" s="238"/>
      <c r="U34" s="100"/>
      <c r="V34" s="100"/>
      <c r="W34" s="100"/>
      <c r="X34" s="100"/>
      <c r="Y34" s="100"/>
      <c r="Z34" s="100"/>
      <c r="AA34" s="100"/>
    </row>
    <row r="35" spans="1:27" ht="12.75" customHeight="1">
      <c r="A35" s="610"/>
      <c r="B35" s="612" t="s">
        <v>102</v>
      </c>
      <c r="C35" s="613"/>
      <c r="D35" s="614"/>
      <c r="E35" s="307">
        <v>430</v>
      </c>
      <c r="F35" s="307"/>
      <c r="G35" s="616" t="s">
        <v>114</v>
      </c>
      <c r="H35" s="617"/>
      <c r="I35" s="617"/>
      <c r="J35" s="617"/>
      <c r="K35" s="617"/>
      <c r="L35" s="617"/>
      <c r="M35" s="618"/>
      <c r="O35" s="167"/>
      <c r="S35" s="237"/>
      <c r="T35" s="238"/>
      <c r="U35" s="100"/>
      <c r="V35" s="100"/>
      <c r="W35" s="100"/>
      <c r="X35" s="100"/>
      <c r="Y35" s="100"/>
      <c r="Z35" s="100"/>
      <c r="AA35" s="100"/>
    </row>
    <row r="36" spans="1:27" ht="12.75" customHeight="1">
      <c r="A36" s="610"/>
      <c r="B36" s="612" t="s">
        <v>103</v>
      </c>
      <c r="C36" s="613"/>
      <c r="D36" s="614"/>
      <c r="E36" s="307">
        <v>490</v>
      </c>
      <c r="F36" s="307"/>
      <c r="G36" s="616" t="s">
        <v>115</v>
      </c>
      <c r="H36" s="617"/>
      <c r="I36" s="617"/>
      <c r="J36" s="617"/>
      <c r="K36" s="617"/>
      <c r="L36" s="617"/>
      <c r="M36" s="618"/>
      <c r="O36" s="167"/>
      <c r="S36" s="237"/>
      <c r="T36" s="238"/>
      <c r="U36" s="100"/>
      <c r="V36" s="100"/>
      <c r="W36" s="100"/>
      <c r="X36" s="100"/>
      <c r="Y36" s="100"/>
      <c r="Z36" s="100"/>
      <c r="AA36" s="100"/>
    </row>
    <row r="37" spans="1:27" ht="12.75" customHeight="1">
      <c r="A37" s="610"/>
      <c r="B37" s="612" t="s">
        <v>104</v>
      </c>
      <c r="C37" s="613"/>
      <c r="D37" s="614"/>
      <c r="E37" s="307">
        <v>320</v>
      </c>
      <c r="F37" s="307"/>
      <c r="G37" s="616" t="s">
        <v>116</v>
      </c>
      <c r="H37" s="617"/>
      <c r="I37" s="617"/>
      <c r="J37" s="617"/>
      <c r="K37" s="617"/>
      <c r="L37" s="617"/>
      <c r="M37" s="618"/>
      <c r="O37" s="167"/>
      <c r="S37" s="237"/>
      <c r="T37" s="238"/>
      <c r="U37" s="100"/>
      <c r="V37" s="100"/>
      <c r="W37" s="100"/>
      <c r="X37" s="100"/>
      <c r="Y37" s="100"/>
      <c r="Z37" s="100"/>
      <c r="AA37" s="100"/>
    </row>
    <row r="38" spans="1:27" ht="12.75" customHeight="1">
      <c r="A38" s="610"/>
      <c r="B38" s="612" t="s">
        <v>105</v>
      </c>
      <c r="C38" s="613"/>
      <c r="D38" s="614"/>
      <c r="E38" s="307">
        <v>380</v>
      </c>
      <c r="F38" s="307"/>
      <c r="G38" s="616" t="s">
        <v>117</v>
      </c>
      <c r="H38" s="617"/>
      <c r="I38" s="617"/>
      <c r="J38" s="617"/>
      <c r="K38" s="617"/>
      <c r="L38" s="617"/>
      <c r="M38" s="618"/>
      <c r="O38" s="167"/>
      <c r="S38" s="237"/>
      <c r="T38" s="238"/>
      <c r="U38" s="100"/>
      <c r="V38" s="100"/>
      <c r="W38" s="100"/>
      <c r="X38" s="100"/>
      <c r="Y38" s="100"/>
      <c r="Z38" s="100"/>
      <c r="AA38" s="100"/>
    </row>
    <row r="39" spans="1:27" ht="12.75" customHeight="1">
      <c r="A39" s="610"/>
      <c r="B39" s="612" t="s">
        <v>106</v>
      </c>
      <c r="C39" s="613"/>
      <c r="D39" s="614"/>
      <c r="E39" s="307">
        <v>450</v>
      </c>
      <c r="F39" s="307"/>
      <c r="G39" s="625" t="s">
        <v>118</v>
      </c>
      <c r="H39" s="626"/>
      <c r="I39" s="626"/>
      <c r="J39" s="626"/>
      <c r="K39" s="626"/>
      <c r="L39" s="626"/>
      <c r="M39" s="627"/>
      <c r="O39" s="167"/>
      <c r="S39" s="237"/>
      <c r="T39" s="238"/>
      <c r="U39" s="100"/>
      <c r="V39" s="100"/>
      <c r="W39" s="100"/>
      <c r="X39" s="100"/>
      <c r="Y39" s="100"/>
      <c r="Z39" s="100"/>
      <c r="AA39" s="100"/>
    </row>
    <row r="40" spans="1:27" ht="12.75" customHeight="1">
      <c r="A40" s="611"/>
      <c r="B40" s="615" t="s">
        <v>10</v>
      </c>
      <c r="C40" s="515"/>
      <c r="D40" s="516"/>
      <c r="E40" s="95">
        <f>SUM(E28:E39)</f>
        <v>6300</v>
      </c>
      <c r="F40" s="96">
        <f>SUM(F28:F39)</f>
        <v>0</v>
      </c>
      <c r="G40" s="622"/>
      <c r="H40" s="623"/>
      <c r="I40" s="623"/>
      <c r="J40" s="623"/>
      <c r="K40" s="623"/>
      <c r="L40" s="623"/>
      <c r="M40" s="624"/>
      <c r="O40" s="167"/>
      <c r="S40" s="237"/>
      <c r="T40" s="238"/>
      <c r="U40" s="100"/>
      <c r="V40" s="100"/>
      <c r="W40" s="100"/>
      <c r="X40" s="100"/>
      <c r="Y40" s="100"/>
      <c r="Z40" s="100"/>
      <c r="AA40" s="100"/>
    </row>
    <row r="41" spans="1:27" ht="12.75" customHeight="1">
      <c r="A41" s="609" t="s">
        <v>203</v>
      </c>
      <c r="B41" s="628" t="s">
        <v>119</v>
      </c>
      <c r="C41" s="629"/>
      <c r="D41" s="630"/>
      <c r="E41" s="306">
        <v>540</v>
      </c>
      <c r="F41" s="306"/>
      <c r="G41" s="619" t="s">
        <v>131</v>
      </c>
      <c r="H41" s="620"/>
      <c r="I41" s="620"/>
      <c r="J41" s="620"/>
      <c r="K41" s="620"/>
      <c r="L41" s="620"/>
      <c r="M41" s="621"/>
      <c r="O41" s="167"/>
      <c r="S41" s="237"/>
      <c r="T41" s="238"/>
      <c r="U41" s="100"/>
      <c r="V41" s="100"/>
      <c r="W41" s="100"/>
      <c r="X41" s="100"/>
      <c r="Y41" s="100"/>
      <c r="Z41" s="100"/>
      <c r="AA41" s="100"/>
    </row>
    <row r="42" spans="1:27" ht="12.75" customHeight="1">
      <c r="A42" s="610"/>
      <c r="B42" s="612" t="s">
        <v>120</v>
      </c>
      <c r="C42" s="613"/>
      <c r="D42" s="614"/>
      <c r="E42" s="307">
        <v>670</v>
      </c>
      <c r="F42" s="307"/>
      <c r="G42" s="616" t="s">
        <v>132</v>
      </c>
      <c r="H42" s="617"/>
      <c r="I42" s="617"/>
      <c r="J42" s="617"/>
      <c r="K42" s="617"/>
      <c r="L42" s="617"/>
      <c r="M42" s="618"/>
      <c r="O42" s="167"/>
      <c r="S42" s="239"/>
      <c r="T42" s="238"/>
      <c r="U42" s="100"/>
      <c r="V42" s="100"/>
      <c r="W42" s="100"/>
      <c r="X42" s="100"/>
      <c r="Y42" s="100"/>
      <c r="Z42" s="100"/>
      <c r="AA42" s="100"/>
    </row>
    <row r="43" spans="1:27" ht="12.75" customHeight="1">
      <c r="A43" s="610"/>
      <c r="B43" s="612" t="s">
        <v>121</v>
      </c>
      <c r="C43" s="613"/>
      <c r="D43" s="614"/>
      <c r="E43" s="307">
        <v>490</v>
      </c>
      <c r="F43" s="307"/>
      <c r="G43" s="616" t="s">
        <v>133</v>
      </c>
      <c r="H43" s="617"/>
      <c r="I43" s="617"/>
      <c r="J43" s="617"/>
      <c r="K43" s="617"/>
      <c r="L43" s="617"/>
      <c r="M43" s="618"/>
      <c r="O43" s="167"/>
      <c r="S43" s="239"/>
      <c r="T43" s="238"/>
      <c r="U43" s="100"/>
      <c r="V43" s="100"/>
      <c r="W43" s="100"/>
      <c r="X43" s="100"/>
      <c r="Y43" s="100"/>
      <c r="Z43" s="100"/>
      <c r="AA43" s="100"/>
    </row>
    <row r="44" spans="1:27" ht="12.75" customHeight="1">
      <c r="A44" s="610"/>
      <c r="B44" s="612" t="s">
        <v>122</v>
      </c>
      <c r="C44" s="613"/>
      <c r="D44" s="614"/>
      <c r="E44" s="307">
        <v>290</v>
      </c>
      <c r="F44" s="307"/>
      <c r="G44" s="616" t="s">
        <v>134</v>
      </c>
      <c r="H44" s="617"/>
      <c r="I44" s="617"/>
      <c r="J44" s="617"/>
      <c r="K44" s="617"/>
      <c r="L44" s="617"/>
      <c r="M44" s="618"/>
      <c r="O44" s="167"/>
      <c r="P44" s="240"/>
      <c r="Q44" s="240"/>
      <c r="R44" s="240"/>
      <c r="S44" s="164"/>
      <c r="T44" s="114"/>
      <c r="U44" s="100"/>
      <c r="V44" s="100"/>
      <c r="W44" s="100"/>
      <c r="X44" s="100"/>
      <c r="Y44" s="100"/>
      <c r="Z44" s="100"/>
      <c r="AA44" s="100"/>
    </row>
    <row r="45" spans="1:27" ht="12.75" customHeight="1">
      <c r="A45" s="610"/>
      <c r="B45" s="612" t="s">
        <v>123</v>
      </c>
      <c r="C45" s="613"/>
      <c r="D45" s="614"/>
      <c r="E45" s="307">
        <v>540</v>
      </c>
      <c r="F45" s="307"/>
      <c r="G45" s="616" t="s">
        <v>135</v>
      </c>
      <c r="H45" s="617"/>
      <c r="I45" s="617"/>
      <c r="J45" s="617"/>
      <c r="K45" s="617"/>
      <c r="L45" s="617"/>
      <c r="M45" s="618"/>
      <c r="N45" s="217"/>
      <c r="T45" s="100"/>
      <c r="U45" s="100"/>
      <c r="V45" s="100"/>
      <c r="W45" s="100"/>
      <c r="X45" s="100"/>
      <c r="Y45" s="100"/>
      <c r="Z45" s="100"/>
      <c r="AA45" s="100"/>
    </row>
    <row r="46" spans="1:27" ht="12.75" customHeight="1">
      <c r="A46" s="610"/>
      <c r="B46" s="612" t="s">
        <v>124</v>
      </c>
      <c r="C46" s="613"/>
      <c r="D46" s="614"/>
      <c r="E46" s="307">
        <v>480</v>
      </c>
      <c r="F46" s="307"/>
      <c r="G46" s="616" t="s">
        <v>136</v>
      </c>
      <c r="H46" s="617"/>
      <c r="I46" s="617"/>
      <c r="J46" s="617"/>
      <c r="K46" s="617"/>
      <c r="L46" s="617"/>
      <c r="M46" s="618"/>
      <c r="S46" s="164"/>
      <c r="T46" s="114"/>
      <c r="U46" s="100"/>
      <c r="V46" s="100"/>
      <c r="W46" s="100"/>
      <c r="X46" s="100"/>
      <c r="Y46" s="100"/>
      <c r="Z46" s="100"/>
      <c r="AA46" s="100"/>
    </row>
    <row r="47" spans="1:27" ht="12.75" customHeight="1">
      <c r="A47" s="610"/>
      <c r="B47" s="612" t="s">
        <v>125</v>
      </c>
      <c r="C47" s="613"/>
      <c r="D47" s="614"/>
      <c r="E47" s="307">
        <v>370</v>
      </c>
      <c r="F47" s="307"/>
      <c r="G47" s="616" t="s">
        <v>137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12" t="s">
        <v>126</v>
      </c>
      <c r="C48" s="613"/>
      <c r="D48" s="614"/>
      <c r="E48" s="307">
        <v>350</v>
      </c>
      <c r="F48" s="307"/>
      <c r="G48" s="616" t="s">
        <v>138</v>
      </c>
      <c r="H48" s="617"/>
      <c r="I48" s="617"/>
      <c r="J48" s="617"/>
      <c r="K48" s="617"/>
      <c r="L48" s="617"/>
      <c r="M48" s="618"/>
      <c r="T48" s="107"/>
      <c r="U48" s="108"/>
    </row>
    <row r="49" spans="1:27" ht="12.75" customHeight="1">
      <c r="A49" s="610"/>
      <c r="B49" s="612" t="s">
        <v>127</v>
      </c>
      <c r="C49" s="613"/>
      <c r="D49" s="614"/>
      <c r="E49" s="307">
        <v>360</v>
      </c>
      <c r="F49" s="307"/>
      <c r="G49" s="616" t="s">
        <v>139</v>
      </c>
      <c r="H49" s="617"/>
      <c r="I49" s="617"/>
      <c r="J49" s="617"/>
      <c r="K49" s="617"/>
      <c r="L49" s="617"/>
      <c r="M49" s="618"/>
      <c r="T49" s="107"/>
      <c r="U49" s="108"/>
    </row>
    <row r="50" spans="1:27" ht="12.75" customHeight="1">
      <c r="A50" s="610"/>
      <c r="B50" s="612" t="s">
        <v>128</v>
      </c>
      <c r="C50" s="613"/>
      <c r="D50" s="614"/>
      <c r="E50" s="307">
        <v>530</v>
      </c>
      <c r="F50" s="307"/>
      <c r="G50" s="616" t="s">
        <v>140</v>
      </c>
      <c r="H50" s="617"/>
      <c r="I50" s="617"/>
      <c r="J50" s="617"/>
      <c r="K50" s="617"/>
      <c r="L50" s="617"/>
      <c r="M50" s="618"/>
      <c r="T50" s="107"/>
      <c r="U50" s="108"/>
    </row>
    <row r="51" spans="1:27" ht="12.75" customHeight="1">
      <c r="A51" s="610"/>
      <c r="B51" s="612" t="s">
        <v>129</v>
      </c>
      <c r="C51" s="613"/>
      <c r="D51" s="614"/>
      <c r="E51" s="307">
        <v>400</v>
      </c>
      <c r="F51" s="307"/>
      <c r="G51" s="616" t="s">
        <v>141</v>
      </c>
      <c r="H51" s="617"/>
      <c r="I51" s="617"/>
      <c r="J51" s="617"/>
      <c r="K51" s="617"/>
      <c r="L51" s="617"/>
      <c r="M51" s="618"/>
      <c r="T51" s="107"/>
      <c r="U51" s="108"/>
    </row>
    <row r="52" spans="1:27" ht="12.75" customHeight="1">
      <c r="A52" s="610"/>
      <c r="B52" s="612" t="s">
        <v>130</v>
      </c>
      <c r="C52" s="613"/>
      <c r="D52" s="614"/>
      <c r="E52" s="307">
        <v>370</v>
      </c>
      <c r="F52" s="307"/>
      <c r="G52" s="616" t="s">
        <v>142</v>
      </c>
      <c r="H52" s="617"/>
      <c r="I52" s="617"/>
      <c r="J52" s="617"/>
      <c r="K52" s="617"/>
      <c r="L52" s="617"/>
      <c r="M52" s="618"/>
      <c r="T52" s="107"/>
      <c r="U52" s="108"/>
    </row>
    <row r="53" spans="1:27" ht="12.75" customHeight="1">
      <c r="A53" s="611"/>
      <c r="B53" s="615" t="s">
        <v>10</v>
      </c>
      <c r="C53" s="515"/>
      <c r="D53" s="516"/>
      <c r="E53" s="95">
        <f>SUM(E41:E52)</f>
        <v>5390</v>
      </c>
      <c r="F53" s="96">
        <f>SUM(F41:F52)</f>
        <v>0</v>
      </c>
      <c r="G53" s="622"/>
      <c r="H53" s="623"/>
      <c r="I53" s="623"/>
      <c r="J53" s="623"/>
      <c r="K53" s="623"/>
      <c r="L53" s="623"/>
      <c r="M53" s="624"/>
      <c r="T53" s="107"/>
      <c r="U53" s="108"/>
    </row>
    <row r="54" spans="1:27" ht="12.75" customHeight="1">
      <c r="A54" s="609" t="s">
        <v>207</v>
      </c>
      <c r="B54" s="628" t="s">
        <v>143</v>
      </c>
      <c r="C54" s="629"/>
      <c r="D54" s="630"/>
      <c r="E54" s="306">
        <v>480</v>
      </c>
      <c r="F54" s="306"/>
      <c r="G54" s="619" t="s">
        <v>153</v>
      </c>
      <c r="H54" s="620"/>
      <c r="I54" s="620"/>
      <c r="J54" s="620"/>
      <c r="K54" s="620"/>
      <c r="L54" s="620"/>
      <c r="M54" s="621"/>
      <c r="T54" s="107"/>
      <c r="U54" s="108"/>
    </row>
    <row r="55" spans="1:27" ht="12.75" customHeight="1">
      <c r="A55" s="610"/>
      <c r="B55" s="612" t="s">
        <v>144</v>
      </c>
      <c r="C55" s="613"/>
      <c r="D55" s="614"/>
      <c r="E55" s="307">
        <v>540</v>
      </c>
      <c r="F55" s="307"/>
      <c r="G55" s="616" t="s">
        <v>154</v>
      </c>
      <c r="H55" s="617"/>
      <c r="I55" s="617"/>
      <c r="J55" s="617"/>
      <c r="K55" s="617"/>
      <c r="L55" s="617"/>
      <c r="M55" s="618"/>
      <c r="T55" s="107"/>
      <c r="U55" s="108"/>
    </row>
    <row r="56" spans="1:27" ht="12.75" customHeight="1">
      <c r="A56" s="610"/>
      <c r="B56" s="612" t="s">
        <v>145</v>
      </c>
      <c r="C56" s="613"/>
      <c r="D56" s="614"/>
      <c r="E56" s="307">
        <v>580</v>
      </c>
      <c r="F56" s="307"/>
      <c r="G56" s="616" t="s">
        <v>155</v>
      </c>
      <c r="H56" s="617"/>
      <c r="I56" s="617"/>
      <c r="J56" s="617"/>
      <c r="K56" s="617"/>
      <c r="L56" s="617"/>
      <c r="M56" s="618"/>
      <c r="T56" s="107"/>
      <c r="U56" s="108"/>
    </row>
    <row r="57" spans="1:27" ht="12.75" customHeight="1">
      <c r="A57" s="610"/>
      <c r="B57" s="612" t="s">
        <v>146</v>
      </c>
      <c r="C57" s="613"/>
      <c r="D57" s="614"/>
      <c r="E57" s="307">
        <v>550</v>
      </c>
      <c r="F57" s="307"/>
      <c r="G57" s="616" t="s">
        <v>156</v>
      </c>
      <c r="H57" s="617"/>
      <c r="I57" s="617"/>
      <c r="J57" s="617"/>
      <c r="K57" s="617"/>
      <c r="L57" s="617"/>
      <c r="M57" s="618"/>
      <c r="T57" s="107"/>
      <c r="U57" s="108"/>
    </row>
    <row r="58" spans="1:27" ht="12.75" customHeight="1">
      <c r="A58" s="610"/>
      <c r="B58" s="612" t="s">
        <v>147</v>
      </c>
      <c r="C58" s="613"/>
      <c r="D58" s="614"/>
      <c r="E58" s="307">
        <v>430</v>
      </c>
      <c r="F58" s="307"/>
      <c r="G58" s="616" t="s">
        <v>157</v>
      </c>
      <c r="H58" s="617"/>
      <c r="I58" s="617"/>
      <c r="J58" s="617"/>
      <c r="K58" s="617"/>
      <c r="L58" s="617"/>
      <c r="M58" s="618"/>
      <c r="T58" s="107"/>
      <c r="U58" s="108"/>
    </row>
    <row r="59" spans="1:27" ht="12.75" customHeight="1">
      <c r="A59" s="610"/>
      <c r="B59" s="612" t="s">
        <v>148</v>
      </c>
      <c r="C59" s="613"/>
      <c r="D59" s="614"/>
      <c r="E59" s="307">
        <v>410</v>
      </c>
      <c r="F59" s="307"/>
      <c r="G59" s="616" t="s">
        <v>158</v>
      </c>
      <c r="H59" s="617"/>
      <c r="I59" s="617"/>
      <c r="J59" s="617"/>
      <c r="K59" s="617"/>
      <c r="L59" s="617"/>
      <c r="M59" s="618"/>
      <c r="T59" s="107"/>
      <c r="U59" s="108"/>
    </row>
    <row r="60" spans="1:27" ht="12.75" customHeight="1">
      <c r="A60" s="610"/>
      <c r="B60" s="612" t="s">
        <v>149</v>
      </c>
      <c r="C60" s="613"/>
      <c r="D60" s="614"/>
      <c r="E60" s="307">
        <v>480</v>
      </c>
      <c r="F60" s="307"/>
      <c r="G60" s="616" t="s">
        <v>159</v>
      </c>
      <c r="H60" s="617"/>
      <c r="I60" s="617"/>
      <c r="J60" s="617"/>
      <c r="K60" s="617"/>
      <c r="L60" s="617"/>
      <c r="M60" s="618"/>
      <c r="T60" s="107"/>
      <c r="U60" s="108"/>
    </row>
    <row r="61" spans="1:27" ht="12.75" customHeight="1">
      <c r="A61" s="610"/>
      <c r="B61" s="612" t="s">
        <v>150</v>
      </c>
      <c r="C61" s="613"/>
      <c r="D61" s="614"/>
      <c r="E61" s="307">
        <v>650</v>
      </c>
      <c r="F61" s="307"/>
      <c r="G61" s="616" t="s">
        <v>160</v>
      </c>
      <c r="H61" s="617"/>
      <c r="I61" s="617"/>
      <c r="J61" s="617"/>
      <c r="K61" s="617"/>
      <c r="L61" s="617"/>
      <c r="M61" s="618"/>
      <c r="T61" s="107"/>
      <c r="U61" s="108"/>
    </row>
    <row r="62" spans="1:27" ht="12.75" customHeight="1">
      <c r="A62" s="610"/>
      <c r="B62" s="612" t="s">
        <v>151</v>
      </c>
      <c r="C62" s="613"/>
      <c r="D62" s="614"/>
      <c r="E62" s="307">
        <v>830</v>
      </c>
      <c r="F62" s="307"/>
      <c r="G62" s="616" t="s">
        <v>161</v>
      </c>
      <c r="H62" s="617"/>
      <c r="I62" s="617"/>
      <c r="J62" s="617"/>
      <c r="K62" s="617"/>
      <c r="L62" s="617"/>
      <c r="M62" s="618"/>
      <c r="T62" s="107"/>
      <c r="U62" s="108"/>
    </row>
    <row r="63" spans="1:27" ht="12.75" customHeight="1">
      <c r="A63" s="610"/>
      <c r="B63" s="612" t="s">
        <v>152</v>
      </c>
      <c r="C63" s="613"/>
      <c r="D63" s="614"/>
      <c r="E63" s="307">
        <v>270</v>
      </c>
      <c r="F63" s="307"/>
      <c r="G63" s="616" t="s">
        <v>162</v>
      </c>
      <c r="H63" s="617"/>
      <c r="I63" s="617"/>
      <c r="J63" s="617"/>
      <c r="K63" s="617"/>
      <c r="L63" s="617"/>
      <c r="M63" s="618"/>
    </row>
    <row r="64" spans="1:27" s="110" customFormat="1" ht="12.75" customHeight="1">
      <c r="A64" s="611"/>
      <c r="B64" s="615" t="s">
        <v>10</v>
      </c>
      <c r="C64" s="515"/>
      <c r="D64" s="516"/>
      <c r="E64" s="95">
        <f>SUM(E54:E63)</f>
        <v>5220</v>
      </c>
      <c r="F64" s="109">
        <f>SUM(F54:F63)</f>
        <v>0</v>
      </c>
      <c r="G64" s="631"/>
      <c r="H64" s="632"/>
      <c r="I64" s="632"/>
      <c r="J64" s="632"/>
      <c r="K64" s="632"/>
      <c r="L64" s="632"/>
      <c r="M64" s="633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1"/>
      <c r="B65" s="112"/>
      <c r="C65" s="112"/>
      <c r="D65" s="113"/>
      <c r="E65" s="114"/>
      <c r="F65" s="115"/>
      <c r="G65" s="115"/>
      <c r="H65" s="115"/>
      <c r="I65" s="115"/>
      <c r="J65" s="115"/>
      <c r="K65" s="115"/>
      <c r="L65" s="115"/>
      <c r="M65" s="115"/>
    </row>
    <row r="66" spans="1:27" ht="12.75" customHeight="1">
      <c r="A66" s="656" t="s">
        <v>28</v>
      </c>
      <c r="B66" s="65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56"/>
      <c r="T66" s="656"/>
      <c r="U66" s="656"/>
      <c r="V66" s="656"/>
      <c r="W66" s="656"/>
      <c r="X66" s="656"/>
      <c r="Y66" s="656"/>
      <c r="Z66" s="656"/>
      <c r="AA66" s="656"/>
    </row>
    <row r="67" spans="1:27" ht="12.75" customHeight="1">
      <c r="A67" s="100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67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conditionalFormatting sqref="E6:F9">
    <cfRule type="expression" dxfId="19" priority="3">
      <formula>IF(ISNUMBER($D6), VALUE($D6)&lt;VALUE($E6),FALSE)</formula>
    </cfRule>
  </conditionalFormatting>
  <conditionalFormatting sqref="E11:F19">
    <cfRule type="expression" dxfId="18" priority="2">
      <formula>IF(ISNUMBER($D11), VALUE($D11)&lt;VALUE($E11),FALSE)</formula>
    </cfRule>
  </conditionalFormatting>
  <conditionalFormatting sqref="E21:F26">
    <cfRule type="expression" dxfId="17" priority="1">
      <formula>IF(ISNUMBER($D21), VALUE($D21)&lt;VALUE($E21),FALSE)</formula>
    </cfRule>
  </conditionalFormatting>
  <conditionalFormatting sqref="E28:F39">
    <cfRule type="expression" dxfId="16" priority="8">
      <formula>IF(ISNUMBER($D28), VALUE($D28)&lt;VALUE($E28),FALSE)</formula>
    </cfRule>
  </conditionalFormatting>
  <conditionalFormatting sqref="E41:F52">
    <cfRule type="expression" dxfId="15" priority="7">
      <formula>IF(ISNUMBER($D41), VALUE($D41)&lt;VALUE($E41),FALSE)</formula>
    </cfRule>
  </conditionalFormatting>
  <conditionalFormatting sqref="E54:F63">
    <cfRule type="expression" dxfId="14" priority="6">
      <formula>IF(ISNUMBER($D54), VALUE($D54)&lt;VALUE($E54),FALSE)</formula>
    </cfRule>
  </conditionalFormatting>
  <conditionalFormatting sqref="S6:T13">
    <cfRule type="expression" dxfId="13" priority="5">
      <formula>IF(ISNUMBER($D6), VALUE($D6)&lt;VALUE($E6),FALSE)</formula>
    </cfRule>
  </conditionalFormatting>
  <conditionalFormatting sqref="S15:T21">
    <cfRule type="expression" dxfId="12" priority="4">
      <formula>IF(ISNUMBER($D15), VALUE($D15)&lt;VALUE($E15),FALSE)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zoomScale="115" zoomScaleNormal="115" zoomScaleSheetLayoutView="65" workbookViewId="0">
      <selection activeCell="AK58" sqref="AK58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335</v>
      </c>
      <c r="B1" s="575"/>
      <c r="C1" s="704"/>
      <c r="D1" s="705" t="s">
        <v>325</v>
      </c>
      <c r="E1" s="704"/>
      <c r="F1" s="705" t="s">
        <v>326</v>
      </c>
      <c r="G1" s="704"/>
      <c r="H1" s="696" t="s">
        <v>11</v>
      </c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2026/6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f>SUM(宗像市!D2)</f>
        <v>2026</v>
      </c>
      <c r="E2" s="583"/>
      <c r="F2" s="646">
        <f>集計表!F2</f>
        <v>46176</v>
      </c>
      <c r="G2" s="646"/>
      <c r="H2" s="42" t="s">
        <v>1088</v>
      </c>
      <c r="I2" s="42" t="s">
        <v>29</v>
      </c>
      <c r="J2" s="647">
        <f>集計表!L2</f>
        <v>46178</v>
      </c>
      <c r="K2" s="675"/>
      <c r="L2" s="675"/>
      <c r="M2" s="675"/>
      <c r="N2" s="43" t="s">
        <v>49</v>
      </c>
      <c r="O2" s="44" t="s">
        <v>30</v>
      </c>
      <c r="P2" s="655">
        <f>集計表!R2</f>
        <v>46179</v>
      </c>
      <c r="Q2" s="655"/>
      <c r="R2" s="45" t="s">
        <v>31</v>
      </c>
      <c r="S2" s="117" t="s">
        <v>32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34</v>
      </c>
      <c r="X4" s="682">
        <f>F60+T51+T73</f>
        <v>0</v>
      </c>
      <c r="Y4" s="449"/>
      <c r="Z4" s="449"/>
      <c r="AA4" s="47" t="s">
        <v>35</v>
      </c>
    </row>
    <row r="5" spans="1:27" ht="12.75" customHeight="1">
      <c r="A5" s="86"/>
      <c r="B5" s="642" t="s">
        <v>36</v>
      </c>
      <c r="C5" s="640"/>
      <c r="D5" s="640"/>
      <c r="E5" s="118" t="s">
        <v>7</v>
      </c>
      <c r="F5" s="88" t="s">
        <v>8</v>
      </c>
      <c r="G5" s="640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0"/>
      <c r="S5" s="118" t="s">
        <v>7</v>
      </c>
      <c r="T5" s="88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59</v>
      </c>
      <c r="B6" s="697" t="s">
        <v>1631</v>
      </c>
      <c r="C6" s="698"/>
      <c r="D6" s="699"/>
      <c r="E6" s="306">
        <v>470</v>
      </c>
      <c r="F6" s="306"/>
      <c r="G6" s="715" t="s">
        <v>208</v>
      </c>
      <c r="H6" s="716"/>
      <c r="I6" s="716"/>
      <c r="J6" s="716"/>
      <c r="K6" s="716"/>
      <c r="L6" s="716"/>
      <c r="M6" s="717"/>
      <c r="O6" s="609" t="s">
        <v>282</v>
      </c>
      <c r="P6" s="628" t="s">
        <v>1663</v>
      </c>
      <c r="Q6" s="629"/>
      <c r="R6" s="630"/>
      <c r="S6" s="306">
        <v>200</v>
      </c>
      <c r="T6" s="306"/>
      <c r="U6" s="619" t="s">
        <v>1589</v>
      </c>
      <c r="V6" s="620"/>
      <c r="W6" s="620"/>
      <c r="X6" s="620"/>
      <c r="Y6" s="620"/>
      <c r="Z6" s="620"/>
      <c r="AA6" s="621"/>
    </row>
    <row r="7" spans="1:27" ht="12.75" customHeight="1">
      <c r="A7" s="610"/>
      <c r="B7" s="679" t="s">
        <v>1632</v>
      </c>
      <c r="C7" s="680"/>
      <c r="D7" s="681"/>
      <c r="E7" s="307">
        <v>640</v>
      </c>
      <c r="F7" s="307"/>
      <c r="G7" s="676" t="s">
        <v>1529</v>
      </c>
      <c r="H7" s="677"/>
      <c r="I7" s="677"/>
      <c r="J7" s="677"/>
      <c r="K7" s="677"/>
      <c r="L7" s="677"/>
      <c r="M7" s="678"/>
      <c r="O7" s="610"/>
      <c r="P7" s="660" t="s">
        <v>1664</v>
      </c>
      <c r="Q7" s="661"/>
      <c r="R7" s="662"/>
      <c r="S7" s="312">
        <v>310</v>
      </c>
      <c r="T7" s="312"/>
      <c r="U7" s="663" t="s">
        <v>1590</v>
      </c>
      <c r="V7" s="664"/>
      <c r="W7" s="664"/>
      <c r="X7" s="664"/>
      <c r="Y7" s="664"/>
      <c r="Z7" s="664"/>
      <c r="AA7" s="665"/>
    </row>
    <row r="8" spans="1:27" ht="12.75" customHeight="1">
      <c r="A8" s="610"/>
      <c r="B8" s="679" t="s">
        <v>1633</v>
      </c>
      <c r="C8" s="680"/>
      <c r="D8" s="681"/>
      <c r="E8" s="307">
        <v>500</v>
      </c>
      <c r="F8" s="307"/>
      <c r="G8" s="676" t="s">
        <v>1530</v>
      </c>
      <c r="H8" s="677"/>
      <c r="I8" s="677"/>
      <c r="J8" s="677"/>
      <c r="K8" s="677"/>
      <c r="L8" s="677"/>
      <c r="M8" s="678"/>
      <c r="O8" s="610"/>
      <c r="P8" s="679" t="s">
        <v>1665</v>
      </c>
      <c r="Q8" s="680"/>
      <c r="R8" s="681"/>
      <c r="S8" s="307">
        <v>530</v>
      </c>
      <c r="T8" s="307"/>
      <c r="U8" s="616" t="s">
        <v>277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1634</v>
      </c>
      <c r="C9" s="680"/>
      <c r="D9" s="681"/>
      <c r="E9" s="307">
        <v>380</v>
      </c>
      <c r="F9" s="307"/>
      <c r="G9" s="676" t="s">
        <v>209</v>
      </c>
      <c r="H9" s="677"/>
      <c r="I9" s="677"/>
      <c r="J9" s="677"/>
      <c r="K9" s="677"/>
      <c r="L9" s="677"/>
      <c r="M9" s="678"/>
      <c r="O9" s="610"/>
      <c r="P9" s="700" t="s">
        <v>1666</v>
      </c>
      <c r="Q9" s="701"/>
      <c r="R9" s="702"/>
      <c r="S9" s="307">
        <v>300</v>
      </c>
      <c r="T9" s="307"/>
      <c r="U9" s="616" t="s">
        <v>1534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1635</v>
      </c>
      <c r="C10" s="680"/>
      <c r="D10" s="681"/>
      <c r="E10" s="307">
        <v>530</v>
      </c>
      <c r="F10" s="307"/>
      <c r="G10" s="676" t="s">
        <v>210</v>
      </c>
      <c r="H10" s="677"/>
      <c r="I10" s="677"/>
      <c r="J10" s="677"/>
      <c r="K10" s="677"/>
      <c r="L10" s="677"/>
      <c r="M10" s="678"/>
      <c r="O10" s="610"/>
      <c r="P10" s="700" t="s">
        <v>1667</v>
      </c>
      <c r="Q10" s="701"/>
      <c r="R10" s="702"/>
      <c r="S10" s="307">
        <v>300</v>
      </c>
      <c r="T10" s="307"/>
      <c r="U10" s="492" t="s">
        <v>1535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679" t="s">
        <v>1636</v>
      </c>
      <c r="C11" s="680"/>
      <c r="D11" s="681"/>
      <c r="E11" s="307">
        <v>500</v>
      </c>
      <c r="F11" s="307"/>
      <c r="G11" s="676" t="s">
        <v>211</v>
      </c>
      <c r="H11" s="677"/>
      <c r="I11" s="677"/>
      <c r="J11" s="677"/>
      <c r="K11" s="677"/>
      <c r="L11" s="677"/>
      <c r="M11" s="678"/>
      <c r="O11" s="610"/>
      <c r="P11" s="679" t="s">
        <v>1668</v>
      </c>
      <c r="Q11" s="680"/>
      <c r="R11" s="681"/>
      <c r="S11" s="307">
        <v>460</v>
      </c>
      <c r="T11" s="307"/>
      <c r="U11" s="616" t="s">
        <v>278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79" t="s">
        <v>1637</v>
      </c>
      <c r="C12" s="680"/>
      <c r="D12" s="681"/>
      <c r="E12" s="307">
        <v>340</v>
      </c>
      <c r="F12" s="307"/>
      <c r="G12" s="676" t="s">
        <v>212</v>
      </c>
      <c r="H12" s="677"/>
      <c r="I12" s="677"/>
      <c r="J12" s="677"/>
      <c r="K12" s="677"/>
      <c r="L12" s="677"/>
      <c r="M12" s="678"/>
      <c r="O12" s="610"/>
      <c r="P12" s="679" t="s">
        <v>1669</v>
      </c>
      <c r="Q12" s="680"/>
      <c r="R12" s="681"/>
      <c r="S12" s="307">
        <v>220</v>
      </c>
      <c r="T12" s="307"/>
      <c r="U12" s="616" t="s">
        <v>279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79" t="s">
        <v>1638</v>
      </c>
      <c r="C13" s="680"/>
      <c r="D13" s="681"/>
      <c r="E13" s="307">
        <v>300</v>
      </c>
      <c r="F13" s="307"/>
      <c r="G13" s="676" t="s">
        <v>213</v>
      </c>
      <c r="H13" s="677"/>
      <c r="I13" s="677"/>
      <c r="J13" s="677"/>
      <c r="K13" s="677"/>
      <c r="L13" s="677"/>
      <c r="M13" s="678"/>
      <c r="O13" s="610"/>
      <c r="P13" s="679" t="s">
        <v>1670</v>
      </c>
      <c r="Q13" s="680"/>
      <c r="R13" s="681"/>
      <c r="S13" s="307">
        <v>410</v>
      </c>
      <c r="T13" s="307"/>
      <c r="U13" s="616" t="s">
        <v>280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79" t="s">
        <v>1639</v>
      </c>
      <c r="C14" s="680"/>
      <c r="D14" s="681"/>
      <c r="E14" s="307">
        <v>540</v>
      </c>
      <c r="F14" s="307"/>
      <c r="G14" s="676" t="s">
        <v>214</v>
      </c>
      <c r="H14" s="677"/>
      <c r="I14" s="677"/>
      <c r="J14" s="677"/>
      <c r="K14" s="677"/>
      <c r="L14" s="677"/>
      <c r="M14" s="678"/>
      <c r="O14" s="610"/>
      <c r="P14" s="612" t="s">
        <v>1671</v>
      </c>
      <c r="Q14" s="613"/>
      <c r="R14" s="614"/>
      <c r="S14" s="307">
        <v>260</v>
      </c>
      <c r="T14" s="307"/>
      <c r="U14" s="616" t="s">
        <v>281</v>
      </c>
      <c r="V14" s="617"/>
      <c r="W14" s="617"/>
      <c r="X14" s="617"/>
      <c r="Y14" s="617"/>
      <c r="Z14" s="617"/>
      <c r="AA14" s="618"/>
    </row>
    <row r="15" spans="1:27" ht="12.75" customHeight="1">
      <c r="A15" s="610"/>
      <c r="B15" s="672" t="s">
        <v>1640</v>
      </c>
      <c r="C15" s="673"/>
      <c r="D15" s="674"/>
      <c r="E15" s="307">
        <v>450</v>
      </c>
      <c r="F15" s="307"/>
      <c r="G15" s="712" t="s">
        <v>215</v>
      </c>
      <c r="H15" s="713"/>
      <c r="I15" s="713"/>
      <c r="J15" s="713"/>
      <c r="K15" s="713"/>
      <c r="L15" s="713"/>
      <c r="M15" s="714"/>
      <c r="O15" s="611"/>
      <c r="P15" s="615" t="s">
        <v>10</v>
      </c>
      <c r="Q15" s="515"/>
      <c r="R15" s="516"/>
      <c r="S15" s="106">
        <f>SUM(S6:S14)</f>
        <v>2990</v>
      </c>
      <c r="T15" s="97">
        <f>SUM(T6:T14)</f>
        <v>0</v>
      </c>
      <c r="U15" s="622"/>
      <c r="V15" s="623"/>
      <c r="W15" s="623"/>
      <c r="X15" s="623"/>
      <c r="Y15" s="623"/>
      <c r="Z15" s="623"/>
      <c r="AA15" s="624"/>
    </row>
    <row r="16" spans="1:27" ht="12.75" customHeight="1">
      <c r="A16" s="610"/>
      <c r="B16" s="693" t="s">
        <v>1641</v>
      </c>
      <c r="C16" s="694"/>
      <c r="D16" s="694"/>
      <c r="E16" s="307">
        <v>320</v>
      </c>
      <c r="F16" s="307"/>
      <c r="G16" s="626" t="s">
        <v>216</v>
      </c>
      <c r="H16" s="626"/>
      <c r="I16" s="626"/>
      <c r="J16" s="626"/>
      <c r="K16" s="626"/>
      <c r="L16" s="626"/>
      <c r="M16" s="627"/>
      <c r="O16" s="609" t="s">
        <v>292</v>
      </c>
      <c r="P16" s="628" t="s">
        <v>286</v>
      </c>
      <c r="Q16" s="629"/>
      <c r="R16" s="630"/>
      <c r="S16" s="306">
        <v>380</v>
      </c>
      <c r="T16" s="306"/>
      <c r="U16" s="619" t="s">
        <v>287</v>
      </c>
      <c r="V16" s="620"/>
      <c r="W16" s="620"/>
      <c r="X16" s="620"/>
      <c r="Y16" s="620"/>
      <c r="Z16" s="620"/>
      <c r="AA16" s="621"/>
    </row>
    <row r="17" spans="1:27" ht="12.75" customHeight="1">
      <c r="A17" s="611"/>
      <c r="B17" s="615" t="s">
        <v>26</v>
      </c>
      <c r="C17" s="515"/>
      <c r="D17" s="516"/>
      <c r="E17" s="106">
        <f>SUM(E6:E16)</f>
        <v>4970</v>
      </c>
      <c r="F17" s="122">
        <f>SUM(F6:F16)</f>
        <v>0</v>
      </c>
      <c r="G17" s="622"/>
      <c r="H17" s="623"/>
      <c r="I17" s="623"/>
      <c r="J17" s="623"/>
      <c r="K17" s="623"/>
      <c r="L17" s="623"/>
      <c r="M17" s="624"/>
      <c r="O17" s="610"/>
      <c r="P17" s="700" t="s">
        <v>283</v>
      </c>
      <c r="Q17" s="701"/>
      <c r="R17" s="702"/>
      <c r="S17" s="307">
        <v>350</v>
      </c>
      <c r="T17" s="307"/>
      <c r="U17" s="616" t="s">
        <v>1089</v>
      </c>
      <c r="V17" s="617"/>
      <c r="W17" s="617"/>
      <c r="X17" s="617"/>
      <c r="Y17" s="617"/>
      <c r="Z17" s="617"/>
      <c r="AA17" s="618"/>
    </row>
    <row r="18" spans="1:27" ht="12.75" customHeight="1">
      <c r="A18" s="609" t="s">
        <v>227</v>
      </c>
      <c r="B18" s="612" t="s">
        <v>1642</v>
      </c>
      <c r="C18" s="613"/>
      <c r="D18" s="614"/>
      <c r="E18" s="306">
        <v>360</v>
      </c>
      <c r="F18" s="306"/>
      <c r="G18" s="683" t="s">
        <v>217</v>
      </c>
      <c r="H18" s="684"/>
      <c r="I18" s="684"/>
      <c r="J18" s="684"/>
      <c r="K18" s="684"/>
      <c r="L18" s="684"/>
      <c r="M18" s="685"/>
      <c r="O18" s="610"/>
      <c r="P18" s="700" t="s">
        <v>1672</v>
      </c>
      <c r="Q18" s="701"/>
      <c r="R18" s="702"/>
      <c r="S18" s="307">
        <v>280</v>
      </c>
      <c r="T18" s="307"/>
      <c r="U18" s="616" t="s">
        <v>1090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1643</v>
      </c>
      <c r="C19" s="613"/>
      <c r="D19" s="614"/>
      <c r="E19" s="307">
        <v>550</v>
      </c>
      <c r="F19" s="307"/>
      <c r="G19" s="666" t="s">
        <v>218</v>
      </c>
      <c r="H19" s="667"/>
      <c r="I19" s="667"/>
      <c r="J19" s="667"/>
      <c r="K19" s="667"/>
      <c r="L19" s="667"/>
      <c r="M19" s="668"/>
      <c r="O19" s="610"/>
      <c r="P19" s="700" t="s">
        <v>1673</v>
      </c>
      <c r="Q19" s="701"/>
      <c r="R19" s="702"/>
      <c r="S19" s="307">
        <v>420</v>
      </c>
      <c r="T19" s="307"/>
      <c r="U19" s="616" t="s">
        <v>288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12" t="s">
        <v>1644</v>
      </c>
      <c r="C20" s="613"/>
      <c r="D20" s="614"/>
      <c r="E20" s="307">
        <v>510</v>
      </c>
      <c r="F20" s="307"/>
      <c r="G20" s="666" t="s">
        <v>219</v>
      </c>
      <c r="H20" s="667"/>
      <c r="I20" s="667"/>
      <c r="J20" s="667"/>
      <c r="K20" s="667"/>
      <c r="L20" s="667"/>
      <c r="M20" s="668"/>
      <c r="O20" s="610"/>
      <c r="P20" s="612" t="s">
        <v>284</v>
      </c>
      <c r="Q20" s="613"/>
      <c r="R20" s="614"/>
      <c r="S20" s="307">
        <v>360</v>
      </c>
      <c r="T20" s="307"/>
      <c r="U20" s="616" t="s">
        <v>1629</v>
      </c>
      <c r="V20" s="617"/>
      <c r="W20" s="617"/>
      <c r="X20" s="617"/>
      <c r="Y20" s="617"/>
      <c r="Z20" s="617"/>
      <c r="AA20" s="618"/>
    </row>
    <row r="21" spans="1:27" ht="12.75" customHeight="1">
      <c r="A21" s="610"/>
      <c r="B21" s="612" t="s">
        <v>1645</v>
      </c>
      <c r="C21" s="613"/>
      <c r="D21" s="614"/>
      <c r="E21" s="307">
        <v>300</v>
      </c>
      <c r="F21" s="307"/>
      <c r="G21" s="666" t="s">
        <v>220</v>
      </c>
      <c r="H21" s="667"/>
      <c r="I21" s="667"/>
      <c r="J21" s="667"/>
      <c r="K21" s="667"/>
      <c r="L21" s="667"/>
      <c r="M21" s="668"/>
      <c r="O21" s="610"/>
      <c r="P21" s="612" t="s">
        <v>285</v>
      </c>
      <c r="Q21" s="613"/>
      <c r="R21" s="614"/>
      <c r="S21" s="307">
        <v>350</v>
      </c>
      <c r="T21" s="307"/>
      <c r="U21" s="616" t="s">
        <v>1630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1646</v>
      </c>
      <c r="C22" s="613"/>
      <c r="D22" s="614"/>
      <c r="E22" s="307">
        <v>450</v>
      </c>
      <c r="F22" s="307"/>
      <c r="G22" s="666" t="s">
        <v>221</v>
      </c>
      <c r="H22" s="667"/>
      <c r="I22" s="667"/>
      <c r="J22" s="667"/>
      <c r="K22" s="667"/>
      <c r="L22" s="667"/>
      <c r="M22" s="668"/>
      <c r="O22" s="610"/>
      <c r="P22" s="612" t="s">
        <v>1674</v>
      </c>
      <c r="Q22" s="613"/>
      <c r="R22" s="614"/>
      <c r="S22" s="307">
        <v>480</v>
      </c>
      <c r="T22" s="307"/>
      <c r="U22" s="616" t="s">
        <v>289</v>
      </c>
      <c r="V22" s="617"/>
      <c r="W22" s="617"/>
      <c r="X22" s="617"/>
      <c r="Y22" s="617"/>
      <c r="Z22" s="617"/>
      <c r="AA22" s="618"/>
    </row>
    <row r="23" spans="1:27" ht="12.75" customHeight="1">
      <c r="A23" s="610"/>
      <c r="B23" s="612" t="s">
        <v>1647</v>
      </c>
      <c r="C23" s="613"/>
      <c r="D23" s="614"/>
      <c r="E23" s="307">
        <v>470</v>
      </c>
      <c r="F23" s="307"/>
      <c r="G23" s="666" t="s">
        <v>222</v>
      </c>
      <c r="H23" s="667"/>
      <c r="I23" s="667"/>
      <c r="J23" s="667"/>
      <c r="K23" s="667"/>
      <c r="L23" s="667"/>
      <c r="M23" s="668"/>
      <c r="O23" s="610"/>
      <c r="P23" s="612" t="s">
        <v>1675</v>
      </c>
      <c r="Q23" s="613"/>
      <c r="R23" s="614"/>
      <c r="S23" s="307">
        <v>370</v>
      </c>
      <c r="T23" s="307"/>
      <c r="U23" s="257" t="s">
        <v>290</v>
      </c>
      <c r="V23" s="258"/>
      <c r="W23" s="258"/>
      <c r="X23" s="258"/>
      <c r="Y23" s="258"/>
      <c r="Z23" s="258"/>
      <c r="AA23" s="259"/>
    </row>
    <row r="24" spans="1:27" ht="12.75" customHeight="1">
      <c r="A24" s="610"/>
      <c r="B24" s="612" t="s">
        <v>1648</v>
      </c>
      <c r="C24" s="613"/>
      <c r="D24" s="614"/>
      <c r="E24" s="307">
        <v>330</v>
      </c>
      <c r="F24" s="307"/>
      <c r="G24" s="666" t="s">
        <v>223</v>
      </c>
      <c r="H24" s="667"/>
      <c r="I24" s="667"/>
      <c r="J24" s="667"/>
      <c r="K24" s="667"/>
      <c r="L24" s="667"/>
      <c r="M24" s="668"/>
      <c r="O24" s="610"/>
      <c r="P24" s="657" t="s">
        <v>1676</v>
      </c>
      <c r="Q24" s="658"/>
      <c r="R24" s="659"/>
      <c r="S24" s="307">
        <v>380</v>
      </c>
      <c r="T24" s="307"/>
      <c r="U24" s="257" t="s">
        <v>291</v>
      </c>
      <c r="V24" s="258"/>
      <c r="W24" s="258"/>
      <c r="X24" s="258"/>
      <c r="Y24" s="258"/>
      <c r="Z24" s="258"/>
      <c r="AA24" s="259"/>
    </row>
    <row r="25" spans="1:27" ht="12.75" customHeight="1">
      <c r="A25" s="610"/>
      <c r="B25" s="612" t="s">
        <v>1649</v>
      </c>
      <c r="C25" s="613"/>
      <c r="D25" s="614"/>
      <c r="E25" s="307">
        <v>340</v>
      </c>
      <c r="F25" s="307"/>
      <c r="G25" s="666" t="s">
        <v>224</v>
      </c>
      <c r="H25" s="667"/>
      <c r="I25" s="667"/>
      <c r="J25" s="667"/>
      <c r="K25" s="667"/>
      <c r="L25" s="667"/>
      <c r="M25" s="668"/>
      <c r="O25" s="611"/>
      <c r="P25" s="256" t="s">
        <v>10</v>
      </c>
      <c r="Q25" s="253"/>
      <c r="R25" s="254"/>
      <c r="S25" s="106">
        <f>SUM(S16:S24)</f>
        <v>3370</v>
      </c>
      <c r="T25" s="97">
        <f>SUM(T16:T24)</f>
        <v>0</v>
      </c>
      <c r="U25" s="248"/>
      <c r="V25" s="249"/>
      <c r="W25" s="249"/>
      <c r="X25" s="249"/>
      <c r="Y25" s="249"/>
      <c r="Z25" s="249"/>
      <c r="AA25" s="250"/>
    </row>
    <row r="26" spans="1:27" ht="12.75" customHeight="1">
      <c r="A26" s="610"/>
      <c r="B26" s="612" t="s">
        <v>1650</v>
      </c>
      <c r="C26" s="613"/>
      <c r="D26" s="614"/>
      <c r="E26" s="307">
        <v>310</v>
      </c>
      <c r="F26" s="307"/>
      <c r="G26" s="709" t="s">
        <v>225</v>
      </c>
      <c r="H26" s="710"/>
      <c r="I26" s="710"/>
      <c r="J26" s="710"/>
      <c r="K26" s="710"/>
      <c r="L26" s="710"/>
      <c r="M26" s="711"/>
      <c r="O26" s="609" t="s">
        <v>307</v>
      </c>
      <c r="P26" s="628" t="s">
        <v>293</v>
      </c>
      <c r="Q26" s="629"/>
      <c r="R26" s="630"/>
      <c r="S26" s="306">
        <v>790</v>
      </c>
      <c r="T26" s="306"/>
      <c r="U26" s="260" t="s">
        <v>300</v>
      </c>
      <c r="V26" s="261"/>
      <c r="W26" s="261"/>
      <c r="X26" s="261"/>
      <c r="Y26" s="261"/>
      <c r="Z26" s="261"/>
      <c r="AA26" s="262"/>
    </row>
    <row r="27" spans="1:27" ht="12.75" customHeight="1">
      <c r="A27" s="610"/>
      <c r="B27" s="679" t="s">
        <v>1651</v>
      </c>
      <c r="C27" s="680"/>
      <c r="D27" s="681"/>
      <c r="E27" s="307">
        <v>340</v>
      </c>
      <c r="F27" s="307"/>
      <c r="G27" s="666" t="s">
        <v>226</v>
      </c>
      <c r="H27" s="667"/>
      <c r="I27" s="667"/>
      <c r="J27" s="667"/>
      <c r="K27" s="667"/>
      <c r="L27" s="667"/>
      <c r="M27" s="668"/>
      <c r="O27" s="610"/>
      <c r="P27" s="612" t="s">
        <v>294</v>
      </c>
      <c r="Q27" s="613"/>
      <c r="R27" s="614"/>
      <c r="S27" s="307">
        <v>450</v>
      </c>
      <c r="T27" s="307"/>
      <c r="U27" s="257" t="s">
        <v>301</v>
      </c>
      <c r="V27" s="258"/>
      <c r="W27" s="258"/>
      <c r="X27" s="258"/>
      <c r="Y27" s="258"/>
      <c r="Z27" s="258"/>
      <c r="AA27" s="259"/>
    </row>
    <row r="28" spans="1:27" ht="12.75" customHeight="1">
      <c r="A28" s="610"/>
      <c r="B28" s="700" t="s">
        <v>1652</v>
      </c>
      <c r="C28" s="701"/>
      <c r="D28" s="702"/>
      <c r="E28" s="307">
        <v>360</v>
      </c>
      <c r="F28" s="307"/>
      <c r="G28" s="666" t="s">
        <v>1536</v>
      </c>
      <c r="H28" s="667"/>
      <c r="I28" s="667"/>
      <c r="J28" s="667"/>
      <c r="K28" s="667"/>
      <c r="L28" s="667"/>
      <c r="M28" s="668"/>
      <c r="O28" s="610"/>
      <c r="P28" s="612" t="s">
        <v>295</v>
      </c>
      <c r="Q28" s="613"/>
      <c r="R28" s="614"/>
      <c r="S28" s="307">
        <v>350</v>
      </c>
      <c r="T28" s="307"/>
      <c r="U28" s="257" t="s">
        <v>302</v>
      </c>
      <c r="V28" s="258"/>
      <c r="W28" s="258"/>
      <c r="X28" s="258"/>
      <c r="Y28" s="258"/>
      <c r="Z28" s="258"/>
      <c r="AA28" s="259"/>
    </row>
    <row r="29" spans="1:27" ht="12.75" customHeight="1">
      <c r="A29" s="610"/>
      <c r="B29" s="706" t="s">
        <v>1653</v>
      </c>
      <c r="C29" s="707"/>
      <c r="D29" s="708"/>
      <c r="E29" s="309">
        <v>850</v>
      </c>
      <c r="F29" s="309"/>
      <c r="G29" s="709" t="s">
        <v>1537</v>
      </c>
      <c r="H29" s="710"/>
      <c r="I29" s="710"/>
      <c r="J29" s="710"/>
      <c r="K29" s="710"/>
      <c r="L29" s="710"/>
      <c r="M29" s="711"/>
      <c r="O29" s="610"/>
      <c r="P29" s="612" t="s">
        <v>296</v>
      </c>
      <c r="Q29" s="613"/>
      <c r="R29" s="614"/>
      <c r="S29" s="307">
        <v>430</v>
      </c>
      <c r="T29" s="307"/>
      <c r="U29" s="257" t="s">
        <v>303</v>
      </c>
      <c r="V29" s="258"/>
      <c r="W29" s="258"/>
      <c r="X29" s="258"/>
      <c r="Y29" s="258"/>
      <c r="Z29" s="258"/>
      <c r="AA29" s="259"/>
    </row>
    <row r="30" spans="1:27" ht="12.75" customHeight="1">
      <c r="A30" s="610"/>
      <c r="B30" s="700" t="s">
        <v>1654</v>
      </c>
      <c r="C30" s="701"/>
      <c r="D30" s="702"/>
      <c r="E30" s="310">
        <v>540</v>
      </c>
      <c r="F30" s="310"/>
      <c r="G30" s="718" t="s">
        <v>1538</v>
      </c>
      <c r="H30" s="718"/>
      <c r="I30" s="718"/>
      <c r="J30" s="718"/>
      <c r="K30" s="718"/>
      <c r="L30" s="718"/>
      <c r="M30" s="719"/>
      <c r="O30" s="610"/>
      <c r="P30" s="612" t="s">
        <v>297</v>
      </c>
      <c r="Q30" s="613"/>
      <c r="R30" s="614"/>
      <c r="S30" s="307">
        <v>350</v>
      </c>
      <c r="T30" s="307"/>
      <c r="U30" s="245" t="s">
        <v>304</v>
      </c>
      <c r="V30" s="246"/>
      <c r="W30" s="246"/>
      <c r="X30" s="246"/>
      <c r="Y30" s="246"/>
      <c r="Z30" s="246"/>
      <c r="AA30" s="247"/>
    </row>
    <row r="31" spans="1:27" ht="12.75" customHeight="1">
      <c r="A31" s="610"/>
      <c r="B31" s="728" t="s">
        <v>1655</v>
      </c>
      <c r="C31" s="524"/>
      <c r="D31" s="525"/>
      <c r="E31" s="311">
        <v>250</v>
      </c>
      <c r="F31" s="311"/>
      <c r="G31" s="720" t="s">
        <v>1539</v>
      </c>
      <c r="H31" s="720"/>
      <c r="I31" s="720"/>
      <c r="J31" s="720"/>
      <c r="K31" s="720"/>
      <c r="L31" s="720"/>
      <c r="M31" s="721"/>
      <c r="O31" s="610"/>
      <c r="P31" s="612" t="s">
        <v>298</v>
      </c>
      <c r="Q31" s="613"/>
      <c r="R31" s="614"/>
      <c r="S31" s="307">
        <v>360</v>
      </c>
      <c r="T31" s="307"/>
      <c r="U31" s="245" t="s">
        <v>305</v>
      </c>
      <c r="V31" s="246"/>
      <c r="W31" s="246"/>
      <c r="X31" s="246"/>
      <c r="Y31" s="246"/>
      <c r="Z31" s="246"/>
      <c r="AA31" s="247"/>
    </row>
    <row r="32" spans="1:27" ht="12.75" customHeight="1">
      <c r="A32" s="611"/>
      <c r="B32" s="615" t="s">
        <v>10</v>
      </c>
      <c r="C32" s="436"/>
      <c r="D32" s="695"/>
      <c r="E32" s="127">
        <f>SUM(E18:E31)</f>
        <v>5960</v>
      </c>
      <c r="F32" s="128">
        <f>SUM(F18:F31)</f>
        <v>0</v>
      </c>
      <c r="G32" s="722"/>
      <c r="H32" s="723"/>
      <c r="I32" s="723"/>
      <c r="J32" s="723"/>
      <c r="K32" s="723"/>
      <c r="L32" s="723"/>
      <c r="M32" s="724"/>
      <c r="O32" s="610"/>
      <c r="P32" s="657" t="s">
        <v>299</v>
      </c>
      <c r="Q32" s="658"/>
      <c r="R32" s="659"/>
      <c r="S32" s="308">
        <v>260</v>
      </c>
      <c r="T32" s="308"/>
      <c r="U32" s="251" t="s">
        <v>306</v>
      </c>
      <c r="V32" s="252"/>
      <c r="W32" s="252"/>
      <c r="X32" s="252"/>
      <c r="Y32" s="252"/>
      <c r="Z32" s="252"/>
      <c r="AA32" s="255"/>
    </row>
    <row r="33" spans="1:27" ht="12.75" customHeight="1">
      <c r="A33" s="609" t="s">
        <v>235</v>
      </c>
      <c r="B33" s="612" t="s">
        <v>1656</v>
      </c>
      <c r="C33" s="613"/>
      <c r="D33" s="614"/>
      <c r="E33" s="306">
        <v>440</v>
      </c>
      <c r="F33" s="306"/>
      <c r="G33" s="725" t="s">
        <v>228</v>
      </c>
      <c r="H33" s="726"/>
      <c r="I33" s="726"/>
      <c r="J33" s="726"/>
      <c r="K33" s="726"/>
      <c r="L33" s="726"/>
      <c r="M33" s="727"/>
      <c r="O33" s="611"/>
      <c r="P33" s="256" t="s">
        <v>10</v>
      </c>
      <c r="Q33" s="253"/>
      <c r="R33" s="283"/>
      <c r="S33" s="106">
        <f>SUM(S26:S32)</f>
        <v>2990</v>
      </c>
      <c r="T33" s="97">
        <f>SUM(T26:T32)</f>
        <v>0</v>
      </c>
      <c r="U33" s="278"/>
      <c r="V33" s="278"/>
      <c r="W33" s="278"/>
      <c r="X33" s="278"/>
      <c r="Y33" s="278"/>
      <c r="Z33" s="278"/>
      <c r="AA33" s="279"/>
    </row>
    <row r="34" spans="1:27" ht="12.75" customHeight="1">
      <c r="A34" s="610"/>
      <c r="B34" s="612" t="s">
        <v>1657</v>
      </c>
      <c r="C34" s="613"/>
      <c r="D34" s="614"/>
      <c r="E34" s="307">
        <v>290</v>
      </c>
      <c r="F34" s="307"/>
      <c r="G34" s="666" t="s">
        <v>229</v>
      </c>
      <c r="H34" s="667"/>
      <c r="I34" s="667"/>
      <c r="J34" s="667"/>
      <c r="K34" s="667"/>
      <c r="L34" s="667"/>
      <c r="M34" s="668"/>
      <c r="O34" s="729" t="s">
        <v>308</v>
      </c>
      <c r="P34" s="263" t="s">
        <v>1677</v>
      </c>
      <c r="Q34" s="264"/>
      <c r="R34" s="265"/>
      <c r="S34" s="306">
        <v>350</v>
      </c>
      <c r="T34" s="306"/>
      <c r="U34" s="260" t="s">
        <v>1591</v>
      </c>
      <c r="V34" s="261"/>
      <c r="W34" s="261"/>
      <c r="X34" s="261"/>
      <c r="Y34" s="261"/>
      <c r="Z34" s="261"/>
      <c r="AA34" s="262"/>
    </row>
    <row r="35" spans="1:27" ht="12.75" customHeight="1">
      <c r="A35" s="610"/>
      <c r="B35" s="612" t="s">
        <v>1658</v>
      </c>
      <c r="C35" s="613"/>
      <c r="D35" s="614"/>
      <c r="E35" s="307">
        <v>360</v>
      </c>
      <c r="F35" s="307"/>
      <c r="G35" s="666" t="s">
        <v>230</v>
      </c>
      <c r="H35" s="667"/>
      <c r="I35" s="667"/>
      <c r="J35" s="667"/>
      <c r="K35" s="667"/>
      <c r="L35" s="667"/>
      <c r="M35" s="668"/>
      <c r="O35" s="730"/>
      <c r="P35" s="266" t="s">
        <v>1678</v>
      </c>
      <c r="Q35" s="267"/>
      <c r="R35" s="268"/>
      <c r="S35" s="312">
        <v>240</v>
      </c>
      <c r="T35" s="312"/>
      <c r="U35" s="269" t="s">
        <v>211</v>
      </c>
      <c r="V35" s="270"/>
      <c r="W35" s="270"/>
      <c r="X35" s="270"/>
      <c r="Y35" s="270"/>
      <c r="Z35" s="270"/>
      <c r="AA35" s="271"/>
    </row>
    <row r="36" spans="1:27" ht="12.75" customHeight="1">
      <c r="A36" s="610"/>
      <c r="B36" s="612" t="s">
        <v>1659</v>
      </c>
      <c r="C36" s="613"/>
      <c r="D36" s="614"/>
      <c r="E36" s="307">
        <v>410</v>
      </c>
      <c r="F36" s="307"/>
      <c r="G36" s="666" t="s">
        <v>231</v>
      </c>
      <c r="H36" s="667"/>
      <c r="I36" s="667"/>
      <c r="J36" s="667"/>
      <c r="K36" s="667"/>
      <c r="L36" s="667"/>
      <c r="M36" s="668"/>
      <c r="O36" s="730"/>
      <c r="P36" s="133" t="s">
        <v>1679</v>
      </c>
      <c r="Q36" s="134"/>
      <c r="R36" s="135"/>
      <c r="S36" s="307">
        <v>240</v>
      </c>
      <c r="T36" s="307"/>
      <c r="U36" s="257" t="s">
        <v>212</v>
      </c>
      <c r="V36" s="258"/>
      <c r="W36" s="258"/>
      <c r="X36" s="258"/>
      <c r="Y36" s="258"/>
      <c r="Z36" s="258"/>
      <c r="AA36" s="259"/>
    </row>
    <row r="37" spans="1:27" ht="12.75" customHeight="1">
      <c r="A37" s="610"/>
      <c r="B37" s="612" t="s">
        <v>1660</v>
      </c>
      <c r="C37" s="613"/>
      <c r="D37" s="614"/>
      <c r="E37" s="307">
        <v>260</v>
      </c>
      <c r="F37" s="307"/>
      <c r="G37" s="666" t="s">
        <v>232</v>
      </c>
      <c r="H37" s="667"/>
      <c r="I37" s="667"/>
      <c r="J37" s="667"/>
      <c r="K37" s="667"/>
      <c r="L37" s="667"/>
      <c r="M37" s="668"/>
      <c r="O37" s="730"/>
      <c r="P37" s="133" t="s">
        <v>1680</v>
      </c>
      <c r="Q37" s="134"/>
      <c r="R37" s="135"/>
      <c r="S37" s="307">
        <v>240</v>
      </c>
      <c r="T37" s="307"/>
      <c r="U37" s="257" t="s">
        <v>213</v>
      </c>
      <c r="V37" s="258"/>
      <c r="W37" s="258"/>
      <c r="X37" s="258"/>
      <c r="Y37" s="258"/>
      <c r="Z37" s="258"/>
      <c r="AA37" s="259"/>
    </row>
    <row r="38" spans="1:27" ht="12.75" customHeight="1">
      <c r="A38" s="610"/>
      <c r="B38" s="612" t="s">
        <v>1661</v>
      </c>
      <c r="C38" s="613"/>
      <c r="D38" s="614"/>
      <c r="E38" s="307">
        <v>310</v>
      </c>
      <c r="F38" s="307"/>
      <c r="G38" s="666" t="s">
        <v>233</v>
      </c>
      <c r="H38" s="667"/>
      <c r="I38" s="667"/>
      <c r="J38" s="667"/>
      <c r="K38" s="667"/>
      <c r="L38" s="667"/>
      <c r="M38" s="668"/>
      <c r="O38" s="730"/>
      <c r="P38" s="133" t="s">
        <v>1681</v>
      </c>
      <c r="Q38" s="134"/>
      <c r="R38" s="135"/>
      <c r="S38" s="307">
        <v>530</v>
      </c>
      <c r="T38" s="307"/>
      <c r="U38" s="257" t="s">
        <v>1314</v>
      </c>
      <c r="V38" s="258"/>
      <c r="W38" s="258"/>
      <c r="X38" s="258"/>
      <c r="Y38" s="258"/>
      <c r="Z38" s="258"/>
      <c r="AA38" s="259"/>
    </row>
    <row r="39" spans="1:27" ht="12.75" customHeight="1">
      <c r="A39" s="610"/>
      <c r="B39" s="612" t="s">
        <v>1662</v>
      </c>
      <c r="C39" s="613"/>
      <c r="D39" s="614"/>
      <c r="E39" s="307">
        <v>410</v>
      </c>
      <c r="F39" s="307"/>
      <c r="G39" s="690" t="s">
        <v>234</v>
      </c>
      <c r="H39" s="691"/>
      <c r="I39" s="691"/>
      <c r="J39" s="691"/>
      <c r="K39" s="691"/>
      <c r="L39" s="691"/>
      <c r="M39" s="692"/>
      <c r="O39" s="731"/>
      <c r="P39" s="256" t="s">
        <v>10</v>
      </c>
      <c r="Q39" s="253"/>
      <c r="R39" s="254"/>
      <c r="S39" s="106">
        <f>SUM(S34:S38)</f>
        <v>1600</v>
      </c>
      <c r="T39" s="97">
        <f>SUM(T34:T38)</f>
        <v>0</v>
      </c>
      <c r="U39" s="278"/>
      <c r="V39" s="278"/>
      <c r="W39" s="278"/>
      <c r="X39" s="278"/>
      <c r="Y39" s="278"/>
      <c r="Z39" s="278"/>
      <c r="AA39" s="279"/>
    </row>
    <row r="40" spans="1:27" ht="12.75" customHeight="1">
      <c r="A40" s="611"/>
      <c r="B40" s="615" t="s">
        <v>10</v>
      </c>
      <c r="C40" s="515"/>
      <c r="D40" s="686"/>
      <c r="E40" s="95">
        <f>SUM(E33:E39)</f>
        <v>2480</v>
      </c>
      <c r="F40" s="97">
        <f>SUM(F33:F39)</f>
        <v>0</v>
      </c>
      <c r="G40" s="688"/>
      <c r="H40" s="688"/>
      <c r="I40" s="688"/>
      <c r="J40" s="688"/>
      <c r="K40" s="688"/>
      <c r="L40" s="688"/>
      <c r="M40" s="689"/>
      <c r="O40" s="609" t="s">
        <v>316</v>
      </c>
      <c r="P40" s="293" t="s">
        <v>1682</v>
      </c>
      <c r="Q40" s="294"/>
      <c r="R40" s="295"/>
      <c r="S40" s="306">
        <v>410</v>
      </c>
      <c r="T40" s="306"/>
      <c r="U40" s="296" t="s">
        <v>309</v>
      </c>
      <c r="V40" s="297"/>
      <c r="W40" s="297"/>
      <c r="X40" s="297"/>
      <c r="Y40" s="297"/>
      <c r="Z40" s="297"/>
      <c r="AA40" s="298"/>
    </row>
    <row r="41" spans="1:27" ht="12.75" customHeight="1">
      <c r="A41" s="609" t="s">
        <v>250</v>
      </c>
      <c r="B41" s="679" t="s">
        <v>236</v>
      </c>
      <c r="C41" s="680"/>
      <c r="D41" s="681"/>
      <c r="E41" s="306">
        <v>280</v>
      </c>
      <c r="F41" s="306"/>
      <c r="G41" s="725" t="s">
        <v>243</v>
      </c>
      <c r="H41" s="726"/>
      <c r="I41" s="726"/>
      <c r="J41" s="726"/>
      <c r="K41" s="726"/>
      <c r="L41" s="726"/>
      <c r="M41" s="727"/>
      <c r="O41" s="610"/>
      <c r="P41" s="272" t="s">
        <v>1683</v>
      </c>
      <c r="Q41" s="273"/>
      <c r="R41" s="274"/>
      <c r="S41" s="307">
        <v>510</v>
      </c>
      <c r="T41" s="307"/>
      <c r="U41" s="275" t="s">
        <v>310</v>
      </c>
      <c r="V41" s="276"/>
      <c r="W41" s="276"/>
      <c r="X41" s="276"/>
      <c r="Y41" s="276"/>
      <c r="Z41" s="276"/>
      <c r="AA41" s="277"/>
    </row>
    <row r="42" spans="1:27" ht="12.75" customHeight="1">
      <c r="A42" s="610"/>
      <c r="B42" s="612" t="s">
        <v>237</v>
      </c>
      <c r="C42" s="613"/>
      <c r="D42" s="614"/>
      <c r="E42" s="307">
        <v>290</v>
      </c>
      <c r="F42" s="307"/>
      <c r="G42" s="666" t="s">
        <v>244</v>
      </c>
      <c r="H42" s="667"/>
      <c r="I42" s="667"/>
      <c r="J42" s="667"/>
      <c r="K42" s="667"/>
      <c r="L42" s="667"/>
      <c r="M42" s="668"/>
      <c r="O42" s="610"/>
      <c r="P42" s="272" t="s">
        <v>1684</v>
      </c>
      <c r="Q42" s="273"/>
      <c r="R42" s="274"/>
      <c r="S42" s="307">
        <v>270</v>
      </c>
      <c r="T42" s="307"/>
      <c r="U42" s="275" t="s">
        <v>311</v>
      </c>
      <c r="V42" s="276"/>
      <c r="W42" s="276"/>
      <c r="X42" s="276"/>
      <c r="Y42" s="276"/>
      <c r="Z42" s="276"/>
      <c r="AA42" s="277"/>
    </row>
    <row r="43" spans="1:27" ht="12.75" customHeight="1">
      <c r="A43" s="610"/>
      <c r="B43" s="612" t="s">
        <v>238</v>
      </c>
      <c r="C43" s="613"/>
      <c r="D43" s="614"/>
      <c r="E43" s="307">
        <v>270</v>
      </c>
      <c r="F43" s="307"/>
      <c r="G43" s="666" t="s">
        <v>245</v>
      </c>
      <c r="H43" s="667"/>
      <c r="I43" s="667"/>
      <c r="J43" s="667"/>
      <c r="K43" s="667"/>
      <c r="L43" s="667"/>
      <c r="M43" s="668"/>
      <c r="O43" s="610"/>
      <c r="P43" s="272" t="s">
        <v>1685</v>
      </c>
      <c r="Q43" s="273"/>
      <c r="R43" s="274"/>
      <c r="S43" s="307">
        <v>760</v>
      </c>
      <c r="T43" s="307"/>
      <c r="U43" s="275" t="s">
        <v>312</v>
      </c>
      <c r="V43" s="276"/>
      <c r="W43" s="276"/>
      <c r="X43" s="276"/>
      <c r="Y43" s="276"/>
      <c r="Z43" s="276"/>
      <c r="AA43" s="277"/>
    </row>
    <row r="44" spans="1:27" ht="12.75" customHeight="1">
      <c r="A44" s="610"/>
      <c r="B44" s="612" t="s">
        <v>239</v>
      </c>
      <c r="C44" s="613"/>
      <c r="D44" s="614"/>
      <c r="E44" s="307">
        <v>310</v>
      </c>
      <c r="F44" s="307"/>
      <c r="G44" s="666" t="s">
        <v>246</v>
      </c>
      <c r="H44" s="667"/>
      <c r="I44" s="667"/>
      <c r="J44" s="667"/>
      <c r="K44" s="667"/>
      <c r="L44" s="667"/>
      <c r="M44" s="668"/>
      <c r="O44" s="610"/>
      <c r="P44" s="272" t="s">
        <v>1686</v>
      </c>
      <c r="Q44" s="273"/>
      <c r="R44" s="274"/>
      <c r="S44" s="307">
        <v>510</v>
      </c>
      <c r="T44" s="307"/>
      <c r="U44" s="275" t="s">
        <v>1628</v>
      </c>
      <c r="V44" s="276"/>
      <c r="W44" s="276"/>
      <c r="X44" s="276"/>
      <c r="Y44" s="276"/>
      <c r="Z44" s="276"/>
      <c r="AA44" s="277"/>
    </row>
    <row r="45" spans="1:27" ht="12.75" customHeight="1">
      <c r="A45" s="610"/>
      <c r="B45" s="612" t="s">
        <v>240</v>
      </c>
      <c r="C45" s="613"/>
      <c r="D45" s="614"/>
      <c r="E45" s="307">
        <v>270</v>
      </c>
      <c r="F45" s="307"/>
      <c r="G45" s="666" t="s">
        <v>247</v>
      </c>
      <c r="H45" s="667"/>
      <c r="I45" s="667"/>
      <c r="J45" s="667"/>
      <c r="K45" s="667"/>
      <c r="L45" s="667"/>
      <c r="M45" s="668"/>
      <c r="O45" s="610"/>
      <c r="P45" s="272" t="s">
        <v>1687</v>
      </c>
      <c r="Q45" s="273"/>
      <c r="R45" s="274"/>
      <c r="S45" s="307">
        <v>390</v>
      </c>
      <c r="T45" s="307"/>
      <c r="U45" s="275" t="s">
        <v>1083</v>
      </c>
      <c r="V45" s="276"/>
      <c r="W45" s="276"/>
      <c r="X45" s="276"/>
      <c r="Y45" s="276"/>
      <c r="Z45" s="276"/>
      <c r="AA45" s="277"/>
    </row>
    <row r="46" spans="1:27" ht="12.75" customHeight="1">
      <c r="A46" s="610"/>
      <c r="B46" s="612" t="s">
        <v>241</v>
      </c>
      <c r="C46" s="613"/>
      <c r="D46" s="614"/>
      <c r="E46" s="307">
        <v>340</v>
      </c>
      <c r="F46" s="307"/>
      <c r="G46" s="666" t="s">
        <v>248</v>
      </c>
      <c r="H46" s="667"/>
      <c r="I46" s="667"/>
      <c r="J46" s="667"/>
      <c r="K46" s="667"/>
      <c r="L46" s="667"/>
      <c r="M46" s="668"/>
      <c r="O46" s="610"/>
      <c r="P46" s="272" t="s">
        <v>1688</v>
      </c>
      <c r="Q46" s="273"/>
      <c r="R46" s="274"/>
      <c r="S46" s="307">
        <v>410</v>
      </c>
      <c r="T46" s="307"/>
      <c r="U46" s="275" t="s">
        <v>1084</v>
      </c>
      <c r="V46" s="276"/>
      <c r="W46" s="276"/>
      <c r="X46" s="276"/>
      <c r="Y46" s="276"/>
      <c r="Z46" s="276"/>
      <c r="AA46" s="277"/>
    </row>
    <row r="47" spans="1:27" ht="12.75" customHeight="1">
      <c r="A47" s="610"/>
      <c r="B47" s="612" t="s">
        <v>242</v>
      </c>
      <c r="C47" s="613"/>
      <c r="D47" s="614"/>
      <c r="E47" s="307">
        <v>520</v>
      </c>
      <c r="F47" s="307"/>
      <c r="G47" s="690" t="s">
        <v>249</v>
      </c>
      <c r="H47" s="691"/>
      <c r="I47" s="691"/>
      <c r="J47" s="691"/>
      <c r="K47" s="691"/>
      <c r="L47" s="691"/>
      <c r="M47" s="692"/>
      <c r="O47" s="610"/>
      <c r="P47" s="272" t="s">
        <v>1689</v>
      </c>
      <c r="Q47" s="273"/>
      <c r="R47" s="274"/>
      <c r="S47" s="307">
        <v>590</v>
      </c>
      <c r="T47" s="307"/>
      <c r="U47" s="275" t="s">
        <v>313</v>
      </c>
      <c r="V47" s="276"/>
      <c r="W47" s="276"/>
      <c r="X47" s="276"/>
      <c r="Y47" s="276"/>
      <c r="Z47" s="276"/>
      <c r="AA47" s="277"/>
    </row>
    <row r="48" spans="1:27" ht="12.75" customHeight="1">
      <c r="A48" s="611"/>
      <c r="B48" s="615" t="s">
        <v>10</v>
      </c>
      <c r="C48" s="515"/>
      <c r="D48" s="686"/>
      <c r="E48" s="95">
        <f>SUM(E41:E47)</f>
        <v>2280</v>
      </c>
      <c r="F48" s="97">
        <f>SUM(F41:F47)</f>
        <v>0</v>
      </c>
      <c r="G48" s="688"/>
      <c r="H48" s="688"/>
      <c r="I48" s="688"/>
      <c r="J48" s="688"/>
      <c r="K48" s="688"/>
      <c r="L48" s="688"/>
      <c r="M48" s="689"/>
      <c r="O48" s="610"/>
      <c r="P48" s="272" t="s">
        <v>1690</v>
      </c>
      <c r="Q48" s="273"/>
      <c r="R48" s="274"/>
      <c r="S48" s="307">
        <v>400</v>
      </c>
      <c r="T48" s="307"/>
      <c r="U48" s="275" t="s">
        <v>314</v>
      </c>
      <c r="V48" s="276"/>
      <c r="W48" s="276"/>
      <c r="X48" s="276"/>
      <c r="Y48" s="276"/>
      <c r="Z48" s="276"/>
      <c r="AA48" s="277"/>
    </row>
    <row r="49" spans="1:27" ht="12.75" customHeight="1">
      <c r="A49" s="609" t="s">
        <v>269</v>
      </c>
      <c r="B49" s="672" t="s">
        <v>251</v>
      </c>
      <c r="C49" s="673"/>
      <c r="D49" s="674"/>
      <c r="E49" s="307">
        <v>360</v>
      </c>
      <c r="F49" s="307"/>
      <c r="G49" s="669" t="s">
        <v>260</v>
      </c>
      <c r="H49" s="670"/>
      <c r="I49" s="670"/>
      <c r="J49" s="670"/>
      <c r="K49" s="670"/>
      <c r="L49" s="670"/>
      <c r="M49" s="671"/>
      <c r="O49" s="610"/>
      <c r="P49" s="272" t="s">
        <v>1691</v>
      </c>
      <c r="Q49" s="273"/>
      <c r="R49" s="274"/>
      <c r="S49" s="307">
        <v>460</v>
      </c>
      <c r="T49" s="307"/>
      <c r="U49" s="275" t="s">
        <v>315</v>
      </c>
      <c r="V49" s="276"/>
      <c r="W49" s="276"/>
      <c r="X49" s="276"/>
      <c r="Y49" s="276"/>
      <c r="Z49" s="276"/>
      <c r="AA49" s="277"/>
    </row>
    <row r="50" spans="1:27" ht="12.75" customHeight="1">
      <c r="A50" s="610"/>
      <c r="B50" s="679" t="s">
        <v>252</v>
      </c>
      <c r="C50" s="680"/>
      <c r="D50" s="681"/>
      <c r="E50" s="307">
        <v>330</v>
      </c>
      <c r="F50" s="307"/>
      <c r="G50" s="666" t="s">
        <v>261</v>
      </c>
      <c r="H50" s="667"/>
      <c r="I50" s="667"/>
      <c r="J50" s="667"/>
      <c r="K50" s="667"/>
      <c r="L50" s="667"/>
      <c r="M50" s="668"/>
      <c r="O50" s="611"/>
      <c r="P50" s="256" t="s">
        <v>10</v>
      </c>
      <c r="Q50" s="253"/>
      <c r="R50" s="254"/>
      <c r="S50" s="106">
        <f>SUM(S40:S49)</f>
        <v>4710</v>
      </c>
      <c r="T50" s="97">
        <f>SUM(T40:T49)</f>
        <v>0</v>
      </c>
      <c r="U50" s="278"/>
      <c r="V50" s="278"/>
      <c r="W50" s="278"/>
      <c r="X50" s="278"/>
      <c r="Y50" s="278"/>
      <c r="Z50" s="278"/>
      <c r="AA50" s="279"/>
    </row>
    <row r="51" spans="1:27" ht="12.75" customHeight="1">
      <c r="A51" s="610"/>
      <c r="B51" s="679" t="s">
        <v>253</v>
      </c>
      <c r="C51" s="680"/>
      <c r="D51" s="681"/>
      <c r="E51" s="307">
        <v>570</v>
      </c>
      <c r="F51" s="307"/>
      <c r="G51" s="666" t="s">
        <v>262</v>
      </c>
      <c r="H51" s="667"/>
      <c r="I51" s="667"/>
      <c r="J51" s="667"/>
      <c r="K51" s="667"/>
      <c r="L51" s="667"/>
      <c r="M51" s="668"/>
      <c r="O51" s="305" t="s">
        <v>275</v>
      </c>
      <c r="P51" s="117"/>
      <c r="Q51" s="117"/>
      <c r="R51" s="304"/>
      <c r="S51" s="130">
        <f>SUM(S15,S25,S33,S39,S50)</f>
        <v>15660</v>
      </c>
      <c r="T51" s="131">
        <f>SUM(T15,T25,T33,T39,T50)</f>
        <v>0</v>
      </c>
      <c r="U51" s="116"/>
      <c r="V51" s="116"/>
      <c r="W51" s="116"/>
      <c r="X51" s="116"/>
      <c r="Y51" s="116"/>
      <c r="Z51" s="116"/>
      <c r="AA51" s="116"/>
    </row>
    <row r="52" spans="1:27" ht="12.75" customHeight="1">
      <c r="A52" s="610"/>
      <c r="B52" s="612" t="s">
        <v>254</v>
      </c>
      <c r="C52" s="613"/>
      <c r="D52" s="614"/>
      <c r="E52" s="307">
        <v>350</v>
      </c>
      <c r="F52" s="307"/>
      <c r="G52" s="666" t="s">
        <v>263</v>
      </c>
      <c r="H52" s="667"/>
      <c r="I52" s="667"/>
      <c r="J52" s="667"/>
      <c r="K52" s="667"/>
      <c r="L52" s="667"/>
      <c r="M52" s="668"/>
      <c r="O52" s="67"/>
      <c r="P52" s="67"/>
      <c r="Q52" s="67"/>
      <c r="R52" s="67"/>
      <c r="S52" s="67"/>
      <c r="T52" s="116"/>
      <c r="U52" s="116"/>
      <c r="V52" s="116"/>
      <c r="W52" s="116"/>
      <c r="X52" s="116"/>
      <c r="Y52" s="116"/>
      <c r="Z52" s="116"/>
      <c r="AA52" s="116"/>
    </row>
    <row r="53" spans="1:27" ht="12.75" customHeight="1">
      <c r="A53" s="610"/>
      <c r="B53" s="612" t="s">
        <v>255</v>
      </c>
      <c r="C53" s="613"/>
      <c r="D53" s="614"/>
      <c r="E53" s="307">
        <v>410</v>
      </c>
      <c r="F53" s="307"/>
      <c r="G53" s="666" t="s">
        <v>264</v>
      </c>
      <c r="H53" s="667"/>
      <c r="I53" s="667"/>
      <c r="J53" s="667"/>
      <c r="K53" s="667"/>
      <c r="L53" s="667"/>
      <c r="M53" s="668"/>
      <c r="O53" s="89"/>
      <c r="P53" s="169" t="s">
        <v>23</v>
      </c>
      <c r="Q53" s="170"/>
      <c r="R53" s="170"/>
      <c r="S53" s="118" t="s">
        <v>7</v>
      </c>
      <c r="T53" s="132" t="s">
        <v>8</v>
      </c>
      <c r="U53" s="299" t="s">
        <v>24</v>
      </c>
      <c r="V53" s="299"/>
      <c r="W53" s="299"/>
      <c r="X53" s="299"/>
      <c r="Y53" s="299"/>
      <c r="Z53" s="299"/>
      <c r="AA53" s="300"/>
    </row>
    <row r="54" spans="1:27" ht="12.75" customHeight="1">
      <c r="A54" s="610"/>
      <c r="B54" s="612" t="s">
        <v>256</v>
      </c>
      <c r="C54" s="613"/>
      <c r="D54" s="614"/>
      <c r="E54" s="307">
        <v>290</v>
      </c>
      <c r="F54" s="307"/>
      <c r="G54" s="666" t="s">
        <v>265</v>
      </c>
      <c r="H54" s="667"/>
      <c r="I54" s="667"/>
      <c r="J54" s="667"/>
      <c r="K54" s="667"/>
      <c r="L54" s="667"/>
      <c r="M54" s="668"/>
      <c r="O54" s="609" t="s">
        <v>1035</v>
      </c>
      <c r="P54" s="172" t="s">
        <v>1692</v>
      </c>
      <c r="Q54" s="173"/>
      <c r="R54" s="174"/>
      <c r="S54" s="306">
        <v>400</v>
      </c>
      <c r="T54" s="306"/>
      <c r="U54" s="301" t="s">
        <v>1315</v>
      </c>
      <c r="V54" s="302"/>
      <c r="W54" s="302"/>
      <c r="X54" s="302"/>
      <c r="Y54" s="302"/>
      <c r="Z54" s="302"/>
      <c r="AA54" s="303"/>
    </row>
    <row r="55" spans="1:27" ht="12.75" customHeight="1">
      <c r="A55" s="610"/>
      <c r="B55" s="612" t="s">
        <v>257</v>
      </c>
      <c r="C55" s="613"/>
      <c r="D55" s="614"/>
      <c r="E55" s="307">
        <v>290</v>
      </c>
      <c r="F55" s="307"/>
      <c r="G55" s="666" t="s">
        <v>266</v>
      </c>
      <c r="H55" s="667"/>
      <c r="I55" s="667"/>
      <c r="J55" s="667"/>
      <c r="K55" s="667"/>
      <c r="L55" s="667"/>
      <c r="M55" s="668"/>
      <c r="O55" s="610"/>
      <c r="P55" s="133" t="s">
        <v>1693</v>
      </c>
      <c r="Q55" s="134"/>
      <c r="R55" s="135"/>
      <c r="S55" s="307">
        <v>210</v>
      </c>
      <c r="T55" s="307"/>
      <c r="U55" s="280" t="s">
        <v>1316</v>
      </c>
      <c r="V55" s="281"/>
      <c r="W55" s="281"/>
      <c r="X55" s="281"/>
      <c r="Y55" s="281"/>
      <c r="Z55" s="281"/>
      <c r="AA55" s="282"/>
    </row>
    <row r="56" spans="1:27" ht="12.75" customHeight="1">
      <c r="A56" s="610"/>
      <c r="B56" s="612" t="s">
        <v>258</v>
      </c>
      <c r="C56" s="613"/>
      <c r="D56" s="614"/>
      <c r="E56" s="307">
        <v>310</v>
      </c>
      <c r="F56" s="307"/>
      <c r="G56" s="666" t="s">
        <v>267</v>
      </c>
      <c r="H56" s="667"/>
      <c r="I56" s="667"/>
      <c r="J56" s="667"/>
      <c r="K56" s="667"/>
      <c r="L56" s="667"/>
      <c r="M56" s="668"/>
      <c r="O56" s="610"/>
      <c r="P56" s="133" t="s">
        <v>1694</v>
      </c>
      <c r="Q56" s="134"/>
      <c r="R56" s="135"/>
      <c r="S56" s="307">
        <v>420</v>
      </c>
      <c r="T56" s="307"/>
      <c r="U56" s="280" t="s">
        <v>317</v>
      </c>
      <c r="V56" s="281"/>
      <c r="W56" s="281"/>
      <c r="X56" s="281"/>
      <c r="Y56" s="281"/>
      <c r="Z56" s="281"/>
      <c r="AA56" s="282"/>
    </row>
    <row r="57" spans="1:27" ht="12.75" customHeight="1">
      <c r="A57" s="610"/>
      <c r="B57" s="612" t="s">
        <v>259</v>
      </c>
      <c r="C57" s="613"/>
      <c r="D57" s="614"/>
      <c r="E57" s="307">
        <v>560</v>
      </c>
      <c r="F57" s="307"/>
      <c r="G57" s="666" t="s">
        <v>268</v>
      </c>
      <c r="H57" s="667"/>
      <c r="I57" s="667"/>
      <c r="J57" s="667"/>
      <c r="K57" s="667"/>
      <c r="L57" s="667"/>
      <c r="M57" s="668"/>
      <c r="O57" s="610"/>
      <c r="P57" s="133" t="s">
        <v>1695</v>
      </c>
      <c r="Q57" s="134"/>
      <c r="R57" s="135"/>
      <c r="S57" s="307">
        <v>460</v>
      </c>
      <c r="T57" s="307"/>
      <c r="U57" s="280" t="s">
        <v>318</v>
      </c>
      <c r="V57" s="281"/>
      <c r="W57" s="281"/>
      <c r="X57" s="281"/>
      <c r="Y57" s="281"/>
      <c r="Z57" s="281"/>
      <c r="AA57" s="282"/>
    </row>
    <row r="58" spans="1:27" ht="12.75" customHeight="1">
      <c r="A58" s="611"/>
      <c r="B58" s="615" t="s">
        <v>10</v>
      </c>
      <c r="C58" s="515"/>
      <c r="D58" s="686"/>
      <c r="E58" s="95">
        <f>SUM(E49:E57)</f>
        <v>3470</v>
      </c>
      <c r="F58" s="97">
        <f>SUM(F49:F57)</f>
        <v>0</v>
      </c>
      <c r="G58" s="622"/>
      <c r="H58" s="623"/>
      <c r="I58" s="623"/>
      <c r="J58" s="623"/>
      <c r="K58" s="623"/>
      <c r="L58" s="623"/>
      <c r="M58" s="624"/>
      <c r="O58" s="610"/>
      <c r="P58" s="133" t="s">
        <v>1696</v>
      </c>
      <c r="Q58" s="134"/>
      <c r="R58" s="135"/>
      <c r="S58" s="307">
        <v>390</v>
      </c>
      <c r="T58" s="307"/>
      <c r="U58" s="280" t="s">
        <v>1525</v>
      </c>
      <c r="V58" s="281"/>
      <c r="W58" s="281"/>
      <c r="X58" s="281"/>
      <c r="Y58" s="281"/>
      <c r="Z58" s="281"/>
      <c r="AA58" s="282"/>
    </row>
    <row r="59" spans="1:27" ht="12.75" customHeight="1">
      <c r="A59" s="67"/>
      <c r="F59" s="100"/>
      <c r="G59" s="100"/>
      <c r="H59" s="100"/>
      <c r="I59" s="100"/>
      <c r="J59" s="100"/>
      <c r="K59" s="100"/>
      <c r="L59" s="100"/>
      <c r="M59" s="100"/>
      <c r="O59" s="610"/>
      <c r="P59" s="133" t="s">
        <v>1697</v>
      </c>
      <c r="Q59" s="134"/>
      <c r="R59" s="135"/>
      <c r="S59" s="307">
        <v>330</v>
      </c>
      <c r="T59" s="307"/>
      <c r="U59" s="280" t="s">
        <v>1526</v>
      </c>
      <c r="V59" s="281"/>
      <c r="W59" s="281"/>
      <c r="X59" s="281"/>
      <c r="Y59" s="281"/>
      <c r="Z59" s="281"/>
      <c r="AA59" s="282"/>
    </row>
    <row r="60" spans="1:27" ht="12.75" customHeight="1">
      <c r="A60" s="687" t="s">
        <v>62</v>
      </c>
      <c r="B60" s="566"/>
      <c r="C60" s="566"/>
      <c r="D60" s="638"/>
      <c r="E60" s="130">
        <f>SUM(E58,E48,E40,E32,E17)</f>
        <v>19160</v>
      </c>
      <c r="F60" s="131">
        <f>SUM(F58,F48,F40,F32,F17)</f>
        <v>0</v>
      </c>
      <c r="G60" s="100"/>
      <c r="H60" s="100"/>
      <c r="I60" s="100"/>
      <c r="J60" s="100"/>
      <c r="K60" s="100"/>
      <c r="L60" s="100"/>
      <c r="M60" s="100"/>
      <c r="O60" s="610"/>
      <c r="P60" s="133" t="s">
        <v>1698</v>
      </c>
      <c r="Q60" s="134"/>
      <c r="R60" s="135"/>
      <c r="S60" s="307">
        <v>620</v>
      </c>
      <c r="T60" s="307"/>
      <c r="U60" s="280" t="s">
        <v>319</v>
      </c>
      <c r="V60" s="281"/>
      <c r="W60" s="281"/>
      <c r="X60" s="281"/>
      <c r="Y60" s="281"/>
      <c r="Z60" s="281"/>
      <c r="AA60" s="282"/>
    </row>
    <row r="61" spans="1:27" ht="12.75" customHeight="1">
      <c r="A61" s="116"/>
      <c r="B61" s="116"/>
      <c r="C61" s="116"/>
      <c r="D61" s="116"/>
      <c r="E61" s="116"/>
      <c r="F61" s="116"/>
      <c r="G61" s="100"/>
      <c r="H61" s="100"/>
      <c r="I61" s="100"/>
      <c r="J61" s="100"/>
      <c r="K61" s="100"/>
      <c r="L61" s="100"/>
      <c r="M61" s="100"/>
      <c r="O61" s="610"/>
      <c r="P61" s="133" t="s">
        <v>1699</v>
      </c>
      <c r="Q61" s="134"/>
      <c r="R61" s="135"/>
      <c r="S61" s="307">
        <v>370</v>
      </c>
      <c r="T61" s="307"/>
      <c r="U61" s="284" t="s">
        <v>320</v>
      </c>
      <c r="V61" s="285"/>
      <c r="W61" s="285"/>
      <c r="X61" s="285"/>
      <c r="Y61" s="285"/>
      <c r="Z61" s="285"/>
      <c r="AA61" s="286"/>
    </row>
    <row r="62" spans="1:27" ht="12.75" customHeight="1">
      <c r="A62" s="116"/>
      <c r="B62" s="116"/>
      <c r="C62" s="116"/>
      <c r="D62" s="116"/>
      <c r="E62" s="116"/>
      <c r="F62" s="116"/>
      <c r="G62" s="137"/>
      <c r="H62" s="137"/>
      <c r="I62" s="137"/>
      <c r="J62" s="137"/>
      <c r="K62" s="137"/>
      <c r="L62" s="137"/>
      <c r="M62" s="137"/>
      <c r="O62" s="611"/>
      <c r="P62" s="287" t="s">
        <v>10</v>
      </c>
      <c r="Q62" s="288"/>
      <c r="R62" s="289"/>
      <c r="S62" s="106">
        <f>SUM(S54:S61)</f>
        <v>3200</v>
      </c>
      <c r="T62" s="136">
        <f>SUM(T54:T61)</f>
        <v>0</v>
      </c>
      <c r="U62" s="290"/>
      <c r="V62" s="291"/>
      <c r="W62" s="291"/>
      <c r="X62" s="291"/>
      <c r="Y62" s="291"/>
      <c r="Z62" s="291"/>
      <c r="AA62" s="292"/>
    </row>
    <row r="63" spans="1:27" ht="12.75" customHeight="1">
      <c r="A63" s="244"/>
      <c r="B63" s="244"/>
      <c r="C63" s="244"/>
      <c r="D63" s="244"/>
      <c r="E63" s="244"/>
      <c r="F63" s="244"/>
      <c r="G63" s="244"/>
      <c r="H63" s="137"/>
      <c r="I63" s="137"/>
      <c r="J63" s="137"/>
      <c r="K63" s="137"/>
      <c r="L63" s="137"/>
      <c r="M63" s="137"/>
      <c r="O63" s="609" t="s">
        <v>1602</v>
      </c>
      <c r="P63" s="133" t="s">
        <v>1700</v>
      </c>
      <c r="Q63" s="134"/>
      <c r="R63" s="135"/>
      <c r="S63" s="307">
        <v>300</v>
      </c>
      <c r="T63" s="307"/>
      <c r="U63" s="280" t="s">
        <v>321</v>
      </c>
      <c r="V63" s="281"/>
      <c r="W63" s="281"/>
      <c r="X63" s="281"/>
      <c r="Y63" s="281"/>
      <c r="Z63" s="281"/>
      <c r="AA63" s="282"/>
    </row>
    <row r="64" spans="1:27" ht="12.75" customHeight="1">
      <c r="A64" s="244"/>
      <c r="B64" s="244"/>
      <c r="C64" s="244"/>
      <c r="D64" s="244"/>
      <c r="E64" s="244"/>
      <c r="F64" s="244"/>
      <c r="G64" s="244"/>
      <c r="H64" s="137"/>
      <c r="I64" s="137"/>
      <c r="J64" s="137"/>
      <c r="K64" s="137"/>
      <c r="L64" s="137"/>
      <c r="M64" s="137"/>
      <c r="O64" s="610"/>
      <c r="P64" s="133" t="s">
        <v>1701</v>
      </c>
      <c r="Q64" s="134"/>
      <c r="R64" s="135"/>
      <c r="S64" s="307">
        <v>590</v>
      </c>
      <c r="T64" s="307"/>
      <c r="U64" s="280" t="s">
        <v>322</v>
      </c>
      <c r="V64" s="281"/>
      <c r="W64" s="281"/>
      <c r="X64" s="281"/>
      <c r="Y64" s="281"/>
      <c r="Z64" s="281"/>
      <c r="AA64" s="282"/>
    </row>
    <row r="65" spans="1:27" ht="12.75" customHeight="1">
      <c r="A65" s="242"/>
      <c r="B65" s="242"/>
      <c r="C65" s="242"/>
      <c r="D65" s="242"/>
      <c r="E65" s="242"/>
      <c r="F65" s="242"/>
      <c r="G65" s="100"/>
      <c r="H65" s="100"/>
      <c r="I65" s="100"/>
      <c r="J65" s="100"/>
      <c r="K65" s="100"/>
      <c r="L65" s="100"/>
      <c r="M65" s="100"/>
      <c r="O65" s="610"/>
      <c r="P65" s="133" t="s">
        <v>1702</v>
      </c>
      <c r="Q65" s="134"/>
      <c r="R65" s="135"/>
      <c r="S65" s="307">
        <v>590</v>
      </c>
      <c r="T65" s="307"/>
      <c r="U65" s="280" t="s">
        <v>323</v>
      </c>
      <c r="V65" s="281"/>
      <c r="W65" s="281"/>
      <c r="X65" s="281"/>
      <c r="Y65" s="281"/>
      <c r="Z65" s="281"/>
      <c r="AA65" s="282"/>
    </row>
    <row r="66" spans="1:27" ht="12.75" customHeight="1">
      <c r="A66" s="243"/>
      <c r="B66" s="243"/>
      <c r="C66" s="243"/>
      <c r="D66" s="243"/>
      <c r="E66" s="243"/>
      <c r="F66" s="243"/>
      <c r="G66" s="100"/>
      <c r="H66" s="100"/>
      <c r="I66" s="100"/>
      <c r="J66" s="100"/>
      <c r="K66" s="100"/>
      <c r="L66" s="100"/>
      <c r="M66" s="100"/>
      <c r="O66" s="610"/>
      <c r="P66" s="133" t="s">
        <v>1703</v>
      </c>
      <c r="Q66" s="134"/>
      <c r="R66" s="135"/>
      <c r="S66" s="307">
        <v>610</v>
      </c>
      <c r="T66" s="307"/>
      <c r="U66" s="280" t="s">
        <v>324</v>
      </c>
      <c r="V66" s="281"/>
      <c r="W66" s="281"/>
      <c r="X66" s="281"/>
      <c r="Y66" s="281"/>
      <c r="Z66" s="281"/>
      <c r="AA66" s="282"/>
    </row>
    <row r="67" spans="1:27" ht="12.75" customHeight="1">
      <c r="A67" s="687" t="s">
        <v>63</v>
      </c>
      <c r="B67" s="566"/>
      <c r="C67" s="566"/>
      <c r="D67" s="638"/>
      <c r="E67" s="138">
        <f>SUM(+S51+S73+E60+宗像市!S24)</f>
        <v>75900</v>
      </c>
      <c r="F67" s="139">
        <f>SUM(宗像市!T24,F60,T73,T51)</f>
        <v>0</v>
      </c>
      <c r="G67" s="100"/>
      <c r="H67" s="100"/>
      <c r="I67" s="100"/>
      <c r="J67" s="100"/>
      <c r="K67" s="100"/>
      <c r="L67" s="100"/>
      <c r="M67" s="100"/>
      <c r="O67" s="610"/>
      <c r="P67" s="133" t="s">
        <v>1704</v>
      </c>
      <c r="Q67" s="134"/>
      <c r="R67" s="135"/>
      <c r="S67" s="307">
        <v>380</v>
      </c>
      <c r="T67" s="307"/>
      <c r="U67" s="280" t="s">
        <v>1319</v>
      </c>
      <c r="V67" s="281"/>
      <c r="W67" s="281"/>
      <c r="X67" s="281"/>
      <c r="Y67" s="281"/>
      <c r="Z67" s="281"/>
      <c r="AA67" s="282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10"/>
      <c r="P68" s="133" t="s">
        <v>1705</v>
      </c>
      <c r="Q68" s="134"/>
      <c r="R68" s="135"/>
      <c r="S68" s="307">
        <v>320</v>
      </c>
      <c r="T68" s="307"/>
      <c r="U68" s="257" t="s">
        <v>1597</v>
      </c>
      <c r="V68" s="258"/>
      <c r="W68" s="258"/>
      <c r="X68" s="258"/>
      <c r="Y68" s="258"/>
      <c r="Z68" s="258"/>
      <c r="AA68" s="25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0"/>
      <c r="O69" s="610"/>
      <c r="P69" s="133" t="s">
        <v>1706</v>
      </c>
      <c r="Q69" s="134"/>
      <c r="R69" s="135"/>
      <c r="S69" s="307">
        <v>550</v>
      </c>
      <c r="T69" s="307"/>
      <c r="U69" s="280" t="s">
        <v>1092</v>
      </c>
      <c r="V69" s="281"/>
      <c r="W69" s="281"/>
      <c r="X69" s="281"/>
      <c r="Y69" s="281"/>
      <c r="Z69" s="281"/>
      <c r="AA69" s="282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0"/>
      <c r="O70" s="610"/>
      <c r="P70" s="133" t="s">
        <v>1707</v>
      </c>
      <c r="Q70" s="134"/>
      <c r="R70" s="135"/>
      <c r="S70" s="307">
        <v>590</v>
      </c>
      <c r="T70" s="307"/>
      <c r="U70" s="280" t="s">
        <v>1318</v>
      </c>
      <c r="V70" s="281"/>
      <c r="W70" s="281"/>
      <c r="X70" s="281"/>
      <c r="Y70" s="281"/>
      <c r="Z70" s="281"/>
      <c r="AA70" s="282"/>
    </row>
    <row r="71" spans="1:27" ht="12.75" customHeight="1">
      <c r="N71" s="67"/>
      <c r="O71" s="610"/>
      <c r="P71" s="133" t="s">
        <v>1708</v>
      </c>
      <c r="Q71" s="134"/>
      <c r="R71" s="135"/>
      <c r="S71" s="307">
        <v>620</v>
      </c>
      <c r="T71" s="307"/>
      <c r="U71" s="284" t="s">
        <v>1091</v>
      </c>
      <c r="V71" s="285"/>
      <c r="W71" s="285"/>
      <c r="X71" s="285"/>
      <c r="Y71" s="285"/>
      <c r="Z71" s="285"/>
      <c r="AA71" s="286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11"/>
      <c r="P72" s="256" t="s">
        <v>10</v>
      </c>
      <c r="Q72" s="253"/>
      <c r="R72" s="254"/>
      <c r="S72" s="95">
        <f>SUM(S63:S71)</f>
        <v>4550</v>
      </c>
      <c r="T72" s="97">
        <f>SUM(T63:T71)</f>
        <v>0</v>
      </c>
      <c r="U72" s="248"/>
      <c r="V72" s="249"/>
      <c r="W72" s="249"/>
      <c r="X72" s="249"/>
      <c r="Y72" s="249"/>
      <c r="Z72" s="249"/>
      <c r="AA72" s="250"/>
    </row>
    <row r="73" spans="1:27" ht="12.75" customHeight="1">
      <c r="N73" s="66"/>
      <c r="O73" s="305" t="s">
        <v>276</v>
      </c>
      <c r="P73" s="117"/>
      <c r="Q73" s="117"/>
      <c r="R73" s="304"/>
      <c r="S73" s="130">
        <f>SUM(S72,S62)</f>
        <v>7750</v>
      </c>
      <c r="T73" s="141">
        <f>SUM(T72,T62)</f>
        <v>0</v>
      </c>
      <c r="U73" s="100"/>
      <c r="V73" s="100"/>
      <c r="W73" s="100"/>
      <c r="X73" s="100"/>
      <c r="Y73" s="100"/>
      <c r="Z73" s="100"/>
      <c r="AA73" s="100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conditionalFormatting sqref="E6:F16">
    <cfRule type="expression" dxfId="11" priority="13">
      <formula>IF(ISNUMBER($D6), VALUE($D6)&lt;VALUE($E6),FALSE)</formula>
    </cfRule>
  </conditionalFormatting>
  <conditionalFormatting sqref="E18:F31">
    <cfRule type="expression" dxfId="10" priority="12">
      <formula>IF(ISNUMBER($D18), VALUE($D18)&lt;VALUE($E18),FALSE)</formula>
    </cfRule>
  </conditionalFormatting>
  <conditionalFormatting sqref="E33:F39">
    <cfRule type="expression" dxfId="9" priority="10">
      <formula>IF(ISNUMBER($D33), VALUE($D33)&lt;VALUE($E33),FALSE)</formula>
    </cfRule>
  </conditionalFormatting>
  <conditionalFormatting sqref="E41:F47">
    <cfRule type="expression" dxfId="8" priority="9">
      <formula>IF(ISNUMBER($D41), VALUE($D41)&lt;VALUE($E41),FALSE)</formula>
    </cfRule>
  </conditionalFormatting>
  <conditionalFormatting sqref="E49:F57">
    <cfRule type="expression" dxfId="7" priority="8">
      <formula>IF(ISNUMBER($D49), VALUE($D49)&lt;VALUE($E49),FALSE)</formula>
    </cfRule>
  </conditionalFormatting>
  <conditionalFormatting sqref="S6:T14">
    <cfRule type="expression" dxfId="6" priority="7">
      <formula>IF(ISNUMBER($D6), VALUE($D6)&lt;VALUE($E6),FALSE)</formula>
    </cfRule>
  </conditionalFormatting>
  <conditionalFormatting sqref="S16:T24">
    <cfRule type="expression" dxfId="5" priority="6">
      <formula>IF(ISNUMBER($D16), VALUE($D16)&lt;VALUE($E16),FALSE)</formula>
    </cfRule>
  </conditionalFormatting>
  <conditionalFormatting sqref="S26:T32">
    <cfRule type="expression" dxfId="4" priority="5">
      <formula>IF(ISNUMBER($D26), VALUE($D26)&lt;VALUE($E26),FALSE)</formula>
    </cfRule>
  </conditionalFormatting>
  <conditionalFormatting sqref="S34:T38">
    <cfRule type="expression" dxfId="3" priority="4">
      <formula>IF(ISNUMBER($D34), VALUE($D34)&lt;VALUE($E34),FALSE)</formula>
    </cfRule>
  </conditionalFormatting>
  <conditionalFormatting sqref="S40:T49">
    <cfRule type="expression" dxfId="2" priority="3">
      <formula>IF(ISNUMBER($D40), VALUE($D40)&lt;VALUE($E40),FALSE)</formula>
    </cfRule>
  </conditionalFormatting>
  <conditionalFormatting sqref="S54:T61">
    <cfRule type="expression" dxfId="1" priority="2">
      <formula>IF(ISNUMBER($D54), VALUE($D54)&lt;VALUE($E54),FALSE)</formula>
    </cfRule>
  </conditionalFormatting>
  <conditionalFormatting sqref="S63:T71">
    <cfRule type="expression" dxfId="0" priority="1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450</v>
      </c>
      <c r="B1" s="575"/>
      <c r="C1" s="575"/>
      <c r="D1" s="696" t="s">
        <v>37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2026/6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646">
        <f>集計表!F2</f>
        <v>46176</v>
      </c>
      <c r="G2" s="646"/>
      <c r="H2" s="146" t="s">
        <v>1088</v>
      </c>
      <c r="I2" s="42"/>
      <c r="J2" s="42" t="s">
        <v>13</v>
      </c>
      <c r="K2" s="647">
        <f>集計表!L2</f>
        <v>46178</v>
      </c>
      <c r="L2" s="675"/>
      <c r="M2" s="675"/>
      <c r="N2" s="43" t="s">
        <v>49</v>
      </c>
      <c r="O2" s="44" t="s">
        <v>14</v>
      </c>
      <c r="P2" s="655">
        <f>集計表!R2</f>
        <v>46179</v>
      </c>
      <c r="Q2" s="655"/>
      <c r="R2" s="45" t="s">
        <v>18</v>
      </c>
      <c r="S2" s="117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566" t="s">
        <v>6</v>
      </c>
      <c r="V4" s="566"/>
      <c r="W4" s="566"/>
      <c r="X4" s="147" t="s">
        <v>1599</v>
      </c>
      <c r="Y4" s="741">
        <f>T21</f>
        <v>0</v>
      </c>
      <c r="Z4" s="566"/>
      <c r="AA4" s="148" t="s">
        <v>22</v>
      </c>
    </row>
    <row r="5" spans="1:27" ht="12.75" customHeight="1">
      <c r="A5" s="86"/>
      <c r="B5" s="642" t="s">
        <v>23</v>
      </c>
      <c r="C5" s="640"/>
      <c r="D5" s="640"/>
      <c r="E5" s="118" t="s">
        <v>7</v>
      </c>
      <c r="F5" s="149" t="s">
        <v>8</v>
      </c>
      <c r="G5" s="640" t="s">
        <v>24</v>
      </c>
      <c r="H5" s="640"/>
      <c r="I5" s="640"/>
      <c r="J5" s="640"/>
      <c r="K5" s="640"/>
      <c r="L5" s="640"/>
      <c r="M5" s="641"/>
      <c r="O5" s="86"/>
      <c r="P5" s="642" t="s">
        <v>23</v>
      </c>
      <c r="Q5" s="640"/>
      <c r="R5" s="640"/>
      <c r="S5" s="118" t="s">
        <v>7</v>
      </c>
      <c r="T5" s="149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1612</v>
      </c>
      <c r="B6" s="735" t="s">
        <v>1603</v>
      </c>
      <c r="C6" s="736"/>
      <c r="D6" s="737"/>
      <c r="E6" s="90"/>
      <c r="F6" s="93"/>
      <c r="G6" s="738" t="s">
        <v>1607</v>
      </c>
      <c r="H6" s="739"/>
      <c r="I6" s="739"/>
      <c r="J6" s="739"/>
      <c r="K6" s="739"/>
      <c r="L6" s="739"/>
      <c r="M6" s="740"/>
      <c r="O6" s="609" t="s">
        <v>515</v>
      </c>
      <c r="P6" s="735" t="s">
        <v>499</v>
      </c>
      <c r="Q6" s="736"/>
      <c r="R6" s="737"/>
      <c r="S6" s="90"/>
      <c r="T6" s="93"/>
      <c r="U6" s="738" t="s">
        <v>496</v>
      </c>
      <c r="V6" s="739"/>
      <c r="W6" s="739"/>
      <c r="X6" s="739"/>
      <c r="Y6" s="739"/>
      <c r="Z6" s="739"/>
      <c r="AA6" s="740"/>
    </row>
    <row r="7" spans="1:27" ht="12.75" customHeight="1">
      <c r="A7" s="610"/>
      <c r="B7" s="679" t="s">
        <v>1604</v>
      </c>
      <c r="C7" s="680"/>
      <c r="D7" s="681"/>
      <c r="E7" s="92"/>
      <c r="F7" s="93"/>
      <c r="G7" s="492" t="s">
        <v>1608</v>
      </c>
      <c r="H7" s="493"/>
      <c r="I7" s="493"/>
      <c r="J7" s="493"/>
      <c r="K7" s="493"/>
      <c r="L7" s="493"/>
      <c r="M7" s="496"/>
      <c r="O7" s="610"/>
      <c r="P7" s="679" t="s">
        <v>1592</v>
      </c>
      <c r="Q7" s="680"/>
      <c r="R7" s="681"/>
      <c r="S7" s="92"/>
      <c r="T7" s="93"/>
      <c r="U7" s="492" t="s">
        <v>497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1605</v>
      </c>
      <c r="C8" s="680"/>
      <c r="D8" s="681"/>
      <c r="E8" s="105"/>
      <c r="F8" s="93"/>
      <c r="G8" s="492" t="s">
        <v>1609</v>
      </c>
      <c r="H8" s="493"/>
      <c r="I8" s="493"/>
      <c r="J8" s="493"/>
      <c r="K8" s="493"/>
      <c r="L8" s="493"/>
      <c r="M8" s="496"/>
      <c r="O8" s="610"/>
      <c r="P8" s="679" t="s">
        <v>1593</v>
      </c>
      <c r="Q8" s="680"/>
      <c r="R8" s="681"/>
      <c r="S8" s="92"/>
      <c r="T8" s="93"/>
      <c r="U8" s="492" t="s">
        <v>1595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732" t="s">
        <v>1606</v>
      </c>
      <c r="C9" s="733"/>
      <c r="D9" s="734"/>
      <c r="E9" s="92"/>
      <c r="F9" s="93"/>
      <c r="G9" s="545" t="s">
        <v>1610</v>
      </c>
      <c r="H9" s="546"/>
      <c r="I9" s="546"/>
      <c r="J9" s="546"/>
      <c r="K9" s="546"/>
      <c r="L9" s="546"/>
      <c r="M9" s="605"/>
      <c r="O9" s="610"/>
      <c r="P9" s="679" t="s">
        <v>1594</v>
      </c>
      <c r="Q9" s="680"/>
      <c r="R9" s="681"/>
      <c r="S9" s="92"/>
      <c r="T9" s="93">
        <v>0</v>
      </c>
      <c r="U9" s="492" t="s">
        <v>1596</v>
      </c>
      <c r="V9" s="493"/>
      <c r="W9" s="493"/>
      <c r="X9" s="493"/>
      <c r="Y9" s="493"/>
      <c r="Z9" s="493"/>
      <c r="AA9" s="496"/>
    </row>
    <row r="10" spans="1:27" ht="12.75" customHeight="1">
      <c r="A10" s="611"/>
      <c r="B10" s="615" t="s">
        <v>10</v>
      </c>
      <c r="C10" s="515"/>
      <c r="D10" s="516"/>
      <c r="E10" s="95">
        <f>SUM(E6:E9)</f>
        <v>0</v>
      </c>
      <c r="F10" s="97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79" t="s">
        <v>500</v>
      </c>
      <c r="Q10" s="680"/>
      <c r="R10" s="681"/>
      <c r="S10" s="92"/>
      <c r="T10" s="93"/>
      <c r="U10" s="492" t="s">
        <v>1532</v>
      </c>
      <c r="V10" s="493"/>
      <c r="W10" s="493"/>
      <c r="X10" s="493"/>
      <c r="Y10" s="493"/>
      <c r="Z10" s="493"/>
      <c r="AA10" s="496"/>
    </row>
    <row r="11" spans="1:27" ht="12.75" customHeight="1">
      <c r="A11" s="609" t="s">
        <v>513</v>
      </c>
      <c r="B11" s="150" t="s">
        <v>465</v>
      </c>
      <c r="C11" s="151"/>
      <c r="D11" s="152"/>
      <c r="E11" s="90"/>
      <c r="F11" s="93"/>
      <c r="G11" s="487" t="s">
        <v>452</v>
      </c>
      <c r="H11" s="488"/>
      <c r="I11" s="488"/>
      <c r="J11" s="488"/>
      <c r="K11" s="488"/>
      <c r="L11" s="488"/>
      <c r="M11" s="489"/>
      <c r="O11" s="610"/>
      <c r="P11" s="679" t="s">
        <v>501</v>
      </c>
      <c r="Q11" s="680"/>
      <c r="R11" s="681"/>
      <c r="S11" s="105"/>
      <c r="T11" s="93"/>
      <c r="U11" s="492" t="s">
        <v>1533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153" t="s">
        <v>466</v>
      </c>
      <c r="C12" s="154"/>
      <c r="D12" s="155"/>
      <c r="E12" s="92"/>
      <c r="F12" s="93"/>
      <c r="G12" s="492" t="s">
        <v>453</v>
      </c>
      <c r="H12" s="493"/>
      <c r="I12" s="493"/>
      <c r="J12" s="493"/>
      <c r="K12" s="493"/>
      <c r="L12" s="493"/>
      <c r="M12" s="496"/>
      <c r="O12" s="610"/>
      <c r="P12" s="732" t="s">
        <v>502</v>
      </c>
      <c r="Q12" s="733"/>
      <c r="R12" s="734"/>
      <c r="S12" s="92"/>
      <c r="T12" s="93"/>
      <c r="U12" s="545" t="s">
        <v>498</v>
      </c>
      <c r="V12" s="546"/>
      <c r="W12" s="546"/>
      <c r="X12" s="546"/>
      <c r="Y12" s="546"/>
      <c r="Z12" s="546"/>
      <c r="AA12" s="605"/>
    </row>
    <row r="13" spans="1:27" ht="12.75" customHeight="1">
      <c r="A13" s="610"/>
      <c r="B13" s="153" t="s">
        <v>467</v>
      </c>
      <c r="C13" s="154"/>
      <c r="D13" s="155"/>
      <c r="E13" s="105"/>
      <c r="F13" s="93"/>
      <c r="G13" s="492" t="s">
        <v>454</v>
      </c>
      <c r="H13" s="493"/>
      <c r="I13" s="493"/>
      <c r="J13" s="493"/>
      <c r="K13" s="493"/>
      <c r="L13" s="493"/>
      <c r="M13" s="496"/>
      <c r="O13" s="611"/>
      <c r="P13" s="615" t="s">
        <v>10</v>
      </c>
      <c r="Q13" s="515"/>
      <c r="R13" s="516"/>
      <c r="S13" s="95">
        <f>SUM(S6:S12)</f>
        <v>0</v>
      </c>
      <c r="T13" s="97">
        <f>SUM(T6:T12)</f>
        <v>0</v>
      </c>
      <c r="U13" s="622"/>
      <c r="V13" s="623"/>
      <c r="W13" s="623"/>
      <c r="X13" s="623"/>
      <c r="Y13" s="623"/>
      <c r="Z13" s="623"/>
      <c r="AA13" s="624"/>
    </row>
    <row r="14" spans="1:27" ht="12.75" customHeight="1">
      <c r="A14" s="610"/>
      <c r="B14" s="153" t="s">
        <v>468</v>
      </c>
      <c r="C14" s="154"/>
      <c r="D14" s="155"/>
      <c r="E14" s="92"/>
      <c r="F14" s="93"/>
      <c r="G14" s="492" t="s">
        <v>455</v>
      </c>
      <c r="H14" s="493"/>
      <c r="I14" s="493"/>
      <c r="J14" s="493"/>
      <c r="K14" s="493"/>
      <c r="L14" s="493"/>
      <c r="M14" s="496"/>
      <c r="O14" s="609" t="s">
        <v>516</v>
      </c>
      <c r="P14" s="735" t="s">
        <v>507</v>
      </c>
      <c r="Q14" s="736"/>
      <c r="R14" s="737"/>
      <c r="S14" s="90"/>
      <c r="T14" s="93"/>
      <c r="U14" s="738" t="s">
        <v>503</v>
      </c>
      <c r="V14" s="739"/>
      <c r="W14" s="739"/>
      <c r="X14" s="739"/>
      <c r="Y14" s="739"/>
      <c r="Z14" s="739"/>
      <c r="AA14" s="740"/>
    </row>
    <row r="15" spans="1:27" ht="12.75" customHeight="1">
      <c r="A15" s="610"/>
      <c r="B15" s="153" t="s">
        <v>469</v>
      </c>
      <c r="C15" s="154"/>
      <c r="D15" s="155"/>
      <c r="E15" s="92"/>
      <c r="F15" s="93"/>
      <c r="G15" s="492" t="s">
        <v>456</v>
      </c>
      <c r="H15" s="493"/>
      <c r="I15" s="493"/>
      <c r="J15" s="493"/>
      <c r="K15" s="493"/>
      <c r="L15" s="493"/>
      <c r="M15" s="496"/>
      <c r="O15" s="610"/>
      <c r="P15" s="679" t="s">
        <v>508</v>
      </c>
      <c r="Q15" s="680"/>
      <c r="R15" s="681"/>
      <c r="S15" s="92"/>
      <c r="T15" s="93"/>
      <c r="U15" s="492" t="s">
        <v>504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53" t="s">
        <v>470</v>
      </c>
      <c r="C16" s="154"/>
      <c r="D16" s="155"/>
      <c r="E16" s="92"/>
      <c r="F16" s="93"/>
      <c r="G16" s="492" t="s">
        <v>457</v>
      </c>
      <c r="H16" s="493"/>
      <c r="I16" s="493"/>
      <c r="J16" s="493"/>
      <c r="K16" s="493"/>
      <c r="L16" s="493"/>
      <c r="M16" s="496"/>
      <c r="O16" s="610"/>
      <c r="P16" s="679" t="s">
        <v>509</v>
      </c>
      <c r="Q16" s="680"/>
      <c r="R16" s="681"/>
      <c r="S16" s="105"/>
      <c r="T16" s="93"/>
      <c r="U16" s="492" t="s">
        <v>505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53" t="s">
        <v>471</v>
      </c>
      <c r="C17" s="154"/>
      <c r="D17" s="155"/>
      <c r="E17" s="92"/>
      <c r="F17" s="93"/>
      <c r="G17" s="492" t="s">
        <v>458</v>
      </c>
      <c r="H17" s="493"/>
      <c r="I17" s="493"/>
      <c r="J17" s="493"/>
      <c r="K17" s="493"/>
      <c r="L17" s="493"/>
      <c r="M17" s="496"/>
      <c r="O17" s="610"/>
      <c r="P17" s="732" t="s">
        <v>510</v>
      </c>
      <c r="Q17" s="733"/>
      <c r="R17" s="734"/>
      <c r="S17" s="92"/>
      <c r="T17" s="93"/>
      <c r="U17" s="545" t="s">
        <v>506</v>
      </c>
      <c r="V17" s="546"/>
      <c r="W17" s="546"/>
      <c r="X17" s="546"/>
      <c r="Y17" s="546"/>
      <c r="Z17" s="546"/>
      <c r="AA17" s="605"/>
    </row>
    <row r="18" spans="1:27" ht="12.75" customHeight="1">
      <c r="A18" s="610"/>
      <c r="B18" s="153" t="s">
        <v>472</v>
      </c>
      <c r="C18" s="154"/>
      <c r="D18" s="155"/>
      <c r="E18" s="92"/>
      <c r="F18" s="93"/>
      <c r="G18" s="492" t="s">
        <v>459</v>
      </c>
      <c r="H18" s="493"/>
      <c r="I18" s="493"/>
      <c r="J18" s="493"/>
      <c r="K18" s="493"/>
      <c r="L18" s="493"/>
      <c r="M18" s="496"/>
      <c r="O18" s="611"/>
      <c r="P18" s="615" t="s">
        <v>10</v>
      </c>
      <c r="Q18" s="515"/>
      <c r="R18" s="516"/>
      <c r="S18" s="95">
        <f>SUM(S14:S17)</f>
        <v>0</v>
      </c>
      <c r="T18" s="97">
        <f>SUM(T14:T17)</f>
        <v>0</v>
      </c>
      <c r="U18" s="622"/>
      <c r="V18" s="623"/>
      <c r="W18" s="623"/>
      <c r="X18" s="623"/>
      <c r="Y18" s="623"/>
      <c r="Z18" s="623"/>
      <c r="AA18" s="624"/>
    </row>
    <row r="19" spans="1:27" ht="12.75" customHeight="1">
      <c r="A19" s="610"/>
      <c r="B19" s="153" t="s">
        <v>473</v>
      </c>
      <c r="C19" s="154"/>
      <c r="D19" s="155"/>
      <c r="E19" s="92"/>
      <c r="F19" s="93"/>
      <c r="G19" s="492" t="s">
        <v>460</v>
      </c>
      <c r="H19" s="493"/>
      <c r="I19" s="493"/>
      <c r="J19" s="493"/>
      <c r="K19" s="493"/>
      <c r="L19" s="493"/>
      <c r="M19" s="496"/>
      <c r="T19" s="100"/>
      <c r="U19" s="100"/>
      <c r="V19" s="100"/>
      <c r="W19" s="100"/>
      <c r="X19" s="100"/>
      <c r="Y19" s="100"/>
      <c r="Z19" s="100"/>
      <c r="AA19" s="100"/>
    </row>
    <row r="20" spans="1:27" ht="12.75" customHeight="1">
      <c r="A20" s="610"/>
      <c r="B20" s="153" t="s">
        <v>474</v>
      </c>
      <c r="C20" s="154"/>
      <c r="D20" s="155"/>
      <c r="E20" s="92"/>
      <c r="F20" s="93"/>
      <c r="G20" s="492" t="s">
        <v>461</v>
      </c>
      <c r="H20" s="493"/>
      <c r="I20" s="493"/>
      <c r="J20" s="493"/>
      <c r="K20" s="493"/>
      <c r="L20" s="493"/>
      <c r="M20" s="496"/>
      <c r="T20" s="100"/>
      <c r="U20" s="100"/>
      <c r="V20" s="100"/>
      <c r="W20" s="100"/>
      <c r="X20" s="100"/>
      <c r="Y20" s="100"/>
      <c r="Z20" s="100"/>
      <c r="AA20" s="100"/>
    </row>
    <row r="21" spans="1:27" ht="12.75" customHeight="1">
      <c r="A21" s="610"/>
      <c r="B21" s="153" t="s">
        <v>475</v>
      </c>
      <c r="C21" s="154"/>
      <c r="D21" s="155"/>
      <c r="E21" s="92"/>
      <c r="F21" s="93"/>
      <c r="G21" s="492" t="s">
        <v>462</v>
      </c>
      <c r="H21" s="493"/>
      <c r="I21" s="493"/>
      <c r="J21" s="493"/>
      <c r="K21" s="493"/>
      <c r="L21" s="493"/>
      <c r="M21" s="496"/>
      <c r="O21" s="687" t="s">
        <v>451</v>
      </c>
      <c r="P21" s="566"/>
      <c r="Q21" s="566"/>
      <c r="R21" s="638"/>
      <c r="S21" s="156">
        <f>SUM(E10,E24,E42,S13,S18)</f>
        <v>0</v>
      </c>
      <c r="T21" s="131">
        <f>SUM(F10,F24,F42,T13,T18)</f>
        <v>0</v>
      </c>
      <c r="U21" s="100"/>
      <c r="V21" s="100"/>
      <c r="W21" s="100"/>
      <c r="X21" s="100"/>
      <c r="Y21" s="100"/>
      <c r="Z21" s="100"/>
      <c r="AA21" s="100"/>
    </row>
    <row r="22" spans="1:27" ht="12.75" customHeight="1">
      <c r="A22" s="610"/>
      <c r="B22" s="153" t="s">
        <v>476</v>
      </c>
      <c r="C22" s="154"/>
      <c r="D22" s="155"/>
      <c r="E22" s="92"/>
      <c r="F22" s="93"/>
      <c r="G22" s="492" t="s">
        <v>463</v>
      </c>
      <c r="H22" s="493"/>
      <c r="I22" s="493"/>
      <c r="J22" s="493"/>
      <c r="K22" s="493"/>
      <c r="L22" s="493"/>
      <c r="M22" s="496"/>
    </row>
    <row r="23" spans="1:27" ht="12.75" customHeight="1">
      <c r="A23" s="610"/>
      <c r="B23" s="153" t="s">
        <v>477</v>
      </c>
      <c r="C23" s="154"/>
      <c r="D23" s="155"/>
      <c r="E23" s="92"/>
      <c r="F23" s="93"/>
      <c r="G23" s="545" t="s">
        <v>464</v>
      </c>
      <c r="H23" s="546"/>
      <c r="I23" s="546"/>
      <c r="J23" s="546"/>
      <c r="K23" s="546"/>
      <c r="L23" s="546"/>
      <c r="M23" s="605"/>
      <c r="O23" s="742" t="s">
        <v>1613</v>
      </c>
      <c r="P23" s="742"/>
      <c r="Q23" s="742"/>
      <c r="R23" s="742"/>
      <c r="S23" s="742"/>
      <c r="T23" s="742"/>
    </row>
    <row r="24" spans="1:27" ht="12.75" customHeight="1">
      <c r="A24" s="611"/>
      <c r="B24" s="432" t="s">
        <v>9</v>
      </c>
      <c r="C24" s="432"/>
      <c r="D24" s="743"/>
      <c r="E24" s="95">
        <f>SUM(E11:E23)</f>
        <v>0</v>
      </c>
      <c r="F24" s="97">
        <f>SUM(F11:F23)</f>
        <v>0</v>
      </c>
      <c r="G24" s="622"/>
      <c r="H24" s="623"/>
      <c r="I24" s="623"/>
      <c r="J24" s="623"/>
      <c r="K24" s="623"/>
      <c r="L24" s="623"/>
      <c r="M24" s="624"/>
      <c r="O24" s="742"/>
      <c r="P24" s="742"/>
      <c r="Q24" s="742"/>
      <c r="R24" s="742"/>
      <c r="S24" s="742"/>
      <c r="T24" s="742"/>
    </row>
    <row r="25" spans="1:27" ht="12.75" customHeight="1">
      <c r="A25" s="609" t="s">
        <v>514</v>
      </c>
      <c r="B25" s="150" t="s">
        <v>480</v>
      </c>
      <c r="C25" s="151"/>
      <c r="D25" s="152"/>
      <c r="E25" s="104"/>
      <c r="F25" s="93"/>
      <c r="G25" s="487" t="s">
        <v>478</v>
      </c>
      <c r="H25" s="488"/>
      <c r="I25" s="488"/>
      <c r="J25" s="488"/>
      <c r="K25" s="488"/>
      <c r="L25" s="488"/>
      <c r="M25" s="489"/>
    </row>
    <row r="26" spans="1:27" ht="12.75" customHeight="1">
      <c r="A26" s="610"/>
      <c r="B26" s="157" t="s">
        <v>481</v>
      </c>
      <c r="C26" s="158"/>
      <c r="D26" s="159"/>
      <c r="E26" s="105"/>
      <c r="F26" s="93"/>
      <c r="G26" s="492" t="s">
        <v>479</v>
      </c>
      <c r="H26" s="493"/>
      <c r="I26" s="493"/>
      <c r="J26" s="493"/>
      <c r="K26" s="493"/>
      <c r="L26" s="493"/>
      <c r="M26" s="496"/>
    </row>
    <row r="27" spans="1:27" ht="12.75" customHeight="1">
      <c r="A27" s="610"/>
      <c r="B27" s="157" t="s">
        <v>482</v>
      </c>
      <c r="C27" s="158"/>
      <c r="D27" s="159"/>
      <c r="E27" s="105"/>
      <c r="F27" s="93"/>
      <c r="G27" s="492" t="s">
        <v>1540</v>
      </c>
      <c r="H27" s="493"/>
      <c r="I27" s="493"/>
      <c r="J27" s="493"/>
      <c r="K27" s="493"/>
      <c r="L27" s="493"/>
      <c r="M27" s="496"/>
    </row>
    <row r="28" spans="1:27" ht="12.75" customHeight="1">
      <c r="A28" s="610"/>
      <c r="B28" s="157" t="s">
        <v>483</v>
      </c>
      <c r="C28" s="158"/>
      <c r="D28" s="159"/>
      <c r="E28" s="105"/>
      <c r="F28" s="93"/>
      <c r="G28" s="492" t="s">
        <v>1541</v>
      </c>
      <c r="H28" s="493"/>
      <c r="I28" s="493"/>
      <c r="J28" s="493"/>
      <c r="K28" s="493"/>
      <c r="L28" s="493"/>
      <c r="M28" s="496"/>
    </row>
    <row r="29" spans="1:27" ht="12.75" customHeight="1">
      <c r="A29" s="610"/>
      <c r="B29" s="157" t="s">
        <v>484</v>
      </c>
      <c r="C29" s="158"/>
      <c r="D29" s="159"/>
      <c r="E29" s="105"/>
      <c r="F29" s="93"/>
      <c r="G29" s="492" t="s">
        <v>1542</v>
      </c>
      <c r="H29" s="493"/>
      <c r="I29" s="493"/>
      <c r="J29" s="493"/>
      <c r="K29" s="493"/>
      <c r="L29" s="493"/>
      <c r="M29" s="496"/>
    </row>
    <row r="30" spans="1:27" ht="12.75" customHeight="1">
      <c r="A30" s="610"/>
      <c r="B30" s="157" t="s">
        <v>485</v>
      </c>
      <c r="C30" s="158"/>
      <c r="D30" s="159"/>
      <c r="E30" s="105"/>
      <c r="F30" s="93"/>
      <c r="G30" s="492" t="s">
        <v>1543</v>
      </c>
      <c r="H30" s="493"/>
      <c r="I30" s="493"/>
      <c r="J30" s="493"/>
      <c r="K30" s="493"/>
      <c r="L30" s="493"/>
      <c r="M30" s="496"/>
    </row>
    <row r="31" spans="1:27" ht="12.75" customHeight="1">
      <c r="A31" s="610"/>
      <c r="B31" s="157" t="s">
        <v>486</v>
      </c>
      <c r="C31" s="158"/>
      <c r="D31" s="159"/>
      <c r="E31" s="105"/>
      <c r="F31" s="93"/>
      <c r="G31" s="492" t="s">
        <v>1544</v>
      </c>
      <c r="H31" s="493"/>
      <c r="I31" s="493"/>
      <c r="J31" s="493"/>
      <c r="K31" s="493"/>
      <c r="L31" s="493"/>
      <c r="M31" s="496"/>
    </row>
    <row r="32" spans="1:27" ht="12.75" customHeight="1">
      <c r="A32" s="610"/>
      <c r="B32" s="157" t="s">
        <v>487</v>
      </c>
      <c r="C32" s="158"/>
      <c r="D32" s="159"/>
      <c r="E32" s="105"/>
      <c r="F32" s="93"/>
      <c r="G32" s="492" t="s">
        <v>1545</v>
      </c>
      <c r="H32" s="493"/>
      <c r="I32" s="493"/>
      <c r="J32" s="493"/>
      <c r="K32" s="493"/>
      <c r="L32" s="493"/>
      <c r="M32" s="496"/>
    </row>
    <row r="33" spans="1:19" ht="12.75" customHeight="1">
      <c r="A33" s="610"/>
      <c r="B33" s="157" t="s">
        <v>488</v>
      </c>
      <c r="C33" s="158"/>
      <c r="D33" s="159"/>
      <c r="E33" s="105"/>
      <c r="F33" s="119"/>
      <c r="G33" s="492" t="s">
        <v>1546</v>
      </c>
      <c r="H33" s="493"/>
      <c r="I33" s="493"/>
      <c r="J33" s="493"/>
      <c r="K33" s="493"/>
      <c r="L33" s="493"/>
      <c r="M33" s="496"/>
    </row>
    <row r="34" spans="1:19" ht="12.75" customHeight="1">
      <c r="A34" s="610"/>
      <c r="B34" s="157" t="s">
        <v>489</v>
      </c>
      <c r="C34" s="158"/>
      <c r="D34" s="159"/>
      <c r="E34" s="105"/>
      <c r="F34" s="119"/>
      <c r="G34" s="492" t="s">
        <v>1547</v>
      </c>
      <c r="H34" s="493"/>
      <c r="I34" s="493"/>
      <c r="J34" s="493"/>
      <c r="K34" s="493"/>
      <c r="L34" s="493"/>
      <c r="M34" s="496"/>
    </row>
    <row r="35" spans="1:19" ht="12.75" customHeight="1">
      <c r="A35" s="610"/>
      <c r="B35" s="157" t="s">
        <v>490</v>
      </c>
      <c r="C35" s="158"/>
      <c r="D35" s="159"/>
      <c r="E35" s="105"/>
      <c r="F35" s="119"/>
      <c r="G35" s="492" t="s">
        <v>1548</v>
      </c>
      <c r="H35" s="493"/>
      <c r="I35" s="493"/>
      <c r="J35" s="493"/>
      <c r="K35" s="493"/>
      <c r="L35" s="493"/>
      <c r="M35" s="496"/>
    </row>
    <row r="36" spans="1:19" ht="12.75" customHeight="1">
      <c r="A36" s="610"/>
      <c r="B36" s="157" t="s">
        <v>1600</v>
      </c>
      <c r="C36" s="158"/>
      <c r="D36" s="159"/>
      <c r="E36" s="105"/>
      <c r="F36" s="119"/>
      <c r="G36" s="492" t="s">
        <v>1601</v>
      </c>
      <c r="H36" s="493"/>
      <c r="I36" s="493"/>
      <c r="J36" s="493"/>
      <c r="K36" s="493"/>
      <c r="L36" s="493"/>
      <c r="M36" s="496"/>
    </row>
    <row r="37" spans="1:19" ht="12.75" customHeight="1">
      <c r="A37" s="610"/>
      <c r="B37" s="157" t="s">
        <v>491</v>
      </c>
      <c r="C37" s="158"/>
      <c r="D37" s="159"/>
      <c r="E37" s="105"/>
      <c r="F37" s="119"/>
      <c r="G37" s="492" t="s">
        <v>1549</v>
      </c>
      <c r="H37" s="493"/>
      <c r="I37" s="493"/>
      <c r="J37" s="493"/>
      <c r="K37" s="493"/>
      <c r="L37" s="493"/>
      <c r="M37" s="496"/>
    </row>
    <row r="38" spans="1:19" ht="12.75" customHeight="1">
      <c r="A38" s="610"/>
      <c r="B38" s="157" t="s">
        <v>492</v>
      </c>
      <c r="C38" s="158"/>
      <c r="D38" s="159"/>
      <c r="E38" s="105"/>
      <c r="F38" s="119"/>
      <c r="G38" s="492" t="s">
        <v>1550</v>
      </c>
      <c r="H38" s="493"/>
      <c r="I38" s="493"/>
      <c r="J38" s="493"/>
      <c r="K38" s="493"/>
      <c r="L38" s="493"/>
      <c r="M38" s="496"/>
    </row>
    <row r="39" spans="1:19" ht="12.75" customHeight="1">
      <c r="A39" s="610"/>
      <c r="B39" s="153" t="s">
        <v>493</v>
      </c>
      <c r="C39" s="154"/>
      <c r="D39" s="155"/>
      <c r="E39" s="105"/>
      <c r="F39" s="93"/>
      <c r="G39" s="492" t="s">
        <v>1551</v>
      </c>
      <c r="H39" s="493"/>
      <c r="I39" s="493"/>
      <c r="J39" s="493"/>
      <c r="K39" s="493"/>
      <c r="L39" s="493"/>
      <c r="M39" s="496"/>
    </row>
    <row r="40" spans="1:19" ht="12.75" customHeight="1">
      <c r="A40" s="610"/>
      <c r="B40" s="153" t="s">
        <v>494</v>
      </c>
      <c r="C40" s="154"/>
      <c r="D40" s="155"/>
      <c r="E40" s="105"/>
      <c r="F40" s="93"/>
      <c r="G40" s="492" t="s">
        <v>1552</v>
      </c>
      <c r="H40" s="493"/>
      <c r="I40" s="493"/>
      <c r="J40" s="493"/>
      <c r="K40" s="493"/>
      <c r="L40" s="493"/>
      <c r="M40" s="496"/>
    </row>
    <row r="41" spans="1:19" ht="12.75" customHeight="1">
      <c r="A41" s="610"/>
      <c r="B41" s="160" t="s">
        <v>495</v>
      </c>
      <c r="C41" s="161"/>
      <c r="D41" s="162"/>
      <c r="E41" s="105"/>
      <c r="F41" s="93"/>
      <c r="G41" s="545" t="s">
        <v>1553</v>
      </c>
      <c r="H41" s="546"/>
      <c r="I41" s="546"/>
      <c r="J41" s="546"/>
      <c r="K41" s="546"/>
      <c r="L41" s="546"/>
      <c r="M41" s="605"/>
    </row>
    <row r="42" spans="1:19" ht="12.75" customHeight="1">
      <c r="A42" s="611"/>
      <c r="B42" s="615" t="s">
        <v>10</v>
      </c>
      <c r="C42" s="515"/>
      <c r="D42" s="516"/>
      <c r="E42" s="95">
        <f>SUM(E25:E41)</f>
        <v>0</v>
      </c>
      <c r="F42" s="97">
        <f>SUM(F25:F41)</f>
        <v>0</v>
      </c>
      <c r="G42" s="622"/>
      <c r="H42" s="623"/>
      <c r="I42" s="623"/>
      <c r="J42" s="623"/>
      <c r="K42" s="623"/>
      <c r="L42" s="623"/>
      <c r="M42" s="624"/>
    </row>
    <row r="43" spans="1:19" ht="12.75" customHeight="1"/>
    <row r="44" spans="1:19" ht="12.75" customHeight="1"/>
    <row r="45" spans="1:19" ht="12.75" customHeight="1">
      <c r="O45" s="163"/>
    </row>
    <row r="46" spans="1:19" ht="12.75" customHeight="1">
      <c r="P46" s="49"/>
      <c r="Q46" s="49"/>
      <c r="R46" s="49"/>
      <c r="S46" s="164"/>
    </row>
    <row r="47" spans="1:19" ht="12.75" customHeight="1"/>
    <row r="48" spans="1:19" ht="12.75" customHeight="1"/>
    <row r="49" spans="1:27" ht="12.75" customHeight="1"/>
    <row r="50" spans="1:27" ht="12.75" customHeight="1">
      <c r="T50" s="165"/>
    </row>
    <row r="51" spans="1:27" ht="12.75" customHeight="1"/>
    <row r="52" spans="1:27" ht="12.75" customHeight="1"/>
    <row r="53" spans="1:27" ht="12.75" customHeight="1">
      <c r="U53" s="166"/>
      <c r="V53" s="166"/>
      <c r="W53" s="166"/>
      <c r="X53" s="166"/>
      <c r="Y53" s="166"/>
      <c r="Z53" s="166"/>
      <c r="AA53" s="166"/>
    </row>
    <row r="54" spans="1:27" ht="12.75" customHeight="1"/>
    <row r="55" spans="1:27" s="110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0"/>
      <c r="N60" s="50"/>
    </row>
    <row r="61" spans="1:27" ht="12.7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50"/>
    </row>
    <row r="62" spans="1:27" ht="12.75" customHeight="1">
      <c r="N62" s="67"/>
      <c r="O62" s="67" t="s">
        <v>28</v>
      </c>
    </row>
    <row r="63" spans="1:27" ht="12.75" customHeight="1">
      <c r="A63" s="167"/>
      <c r="O63" s="67"/>
    </row>
    <row r="64" spans="1:27" ht="12.75" customHeight="1">
      <c r="A64" s="167"/>
      <c r="B64" s="168"/>
      <c r="C64" s="168"/>
      <c r="D64" s="168"/>
      <c r="E64" s="164"/>
      <c r="F64" s="16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7"/>
      <c r="B65" s="168"/>
      <c r="C65" s="168"/>
      <c r="D65" s="168"/>
      <c r="E65" s="164"/>
      <c r="F65" s="16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7"/>
      <c r="B66" s="168"/>
      <c r="C66" s="168"/>
      <c r="D66" s="168"/>
      <c r="E66" s="164"/>
      <c r="F66" s="165"/>
    </row>
    <row r="67" spans="1:27" ht="12.75" customHeight="1">
      <c r="B67" s="168"/>
      <c r="C67" s="168"/>
      <c r="D67" s="168"/>
      <c r="E67" s="164"/>
      <c r="F67" s="165"/>
    </row>
    <row r="68" spans="1:27" ht="15" customHeight="1">
      <c r="B68" s="168"/>
      <c r="C68" s="168"/>
      <c r="D68" s="168"/>
      <c r="E68" s="164"/>
    </row>
    <row r="69" spans="1:27">
      <c r="B69" s="168"/>
      <c r="C69" s="168"/>
      <c r="D69" s="168"/>
      <c r="E69" s="16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336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2026/6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46176</v>
      </c>
      <c r="G2" s="795"/>
      <c r="H2" s="2" t="s">
        <v>1088</v>
      </c>
      <c r="I2" s="2" t="s">
        <v>38</v>
      </c>
      <c r="J2" s="789">
        <f>集計表!L2</f>
        <v>46178</v>
      </c>
      <c r="K2" s="790"/>
      <c r="L2" s="790"/>
      <c r="M2" s="790"/>
      <c r="N2" s="3" t="s">
        <v>49</v>
      </c>
      <c r="O2" s="4" t="s">
        <v>39</v>
      </c>
      <c r="P2" s="791">
        <f>集計表!R2</f>
        <v>46179</v>
      </c>
      <c r="Q2" s="791"/>
      <c r="R2" s="5" t="s">
        <v>40</v>
      </c>
      <c r="S2" s="6" t="s">
        <v>41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SUM(申込書!J9)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42</v>
      </c>
      <c r="X4" s="786">
        <f>F19</f>
        <v>0</v>
      </c>
      <c r="Y4" s="748"/>
      <c r="Z4" s="748"/>
      <c r="AA4" s="7" t="s">
        <v>43</v>
      </c>
    </row>
    <row r="5" spans="1:27" ht="12.75" customHeight="1">
      <c r="A5" s="13"/>
      <c r="B5" s="769" t="s">
        <v>44</v>
      </c>
      <c r="C5" s="770"/>
      <c r="D5" s="770"/>
      <c r="E5" s="30" t="s">
        <v>7</v>
      </c>
      <c r="F5" s="28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25</v>
      </c>
      <c r="Q5" s="770"/>
      <c r="R5" s="770"/>
      <c r="S5" s="30" t="s">
        <v>7</v>
      </c>
      <c r="T5" s="28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813" t="s">
        <v>1275</v>
      </c>
      <c r="B6" s="775" t="s">
        <v>348</v>
      </c>
      <c r="C6" s="776"/>
      <c r="D6" s="777"/>
      <c r="E6" s="26">
        <v>690</v>
      </c>
      <c r="F6" s="26"/>
      <c r="G6" s="772" t="s">
        <v>338</v>
      </c>
      <c r="H6" s="773"/>
      <c r="I6" s="773"/>
      <c r="J6" s="773"/>
      <c r="K6" s="773"/>
      <c r="L6" s="773"/>
      <c r="M6" s="774"/>
      <c r="O6" s="778" t="s">
        <v>380</v>
      </c>
      <c r="P6" s="775" t="s">
        <v>361</v>
      </c>
      <c r="Q6" s="776"/>
      <c r="R6" s="777"/>
      <c r="S6" s="26">
        <v>870</v>
      </c>
      <c r="T6" s="25"/>
      <c r="U6" s="772" t="s">
        <v>358</v>
      </c>
      <c r="V6" s="773"/>
      <c r="W6" s="773"/>
      <c r="X6" s="773"/>
      <c r="Y6" s="773"/>
      <c r="Z6" s="773"/>
      <c r="AA6" s="774"/>
    </row>
    <row r="7" spans="1:27" ht="12.75" customHeight="1">
      <c r="A7" s="814"/>
      <c r="B7" s="750" t="s">
        <v>349</v>
      </c>
      <c r="C7" s="751"/>
      <c r="D7" s="752"/>
      <c r="E7" s="25">
        <v>570</v>
      </c>
      <c r="F7" s="25"/>
      <c r="G7" s="753" t="s">
        <v>339</v>
      </c>
      <c r="H7" s="754"/>
      <c r="I7" s="754"/>
      <c r="J7" s="754"/>
      <c r="K7" s="754"/>
      <c r="L7" s="754"/>
      <c r="M7" s="755"/>
      <c r="O7" s="779"/>
      <c r="P7" s="750" t="s">
        <v>362</v>
      </c>
      <c r="Q7" s="751"/>
      <c r="R7" s="752"/>
      <c r="S7" s="25">
        <v>560</v>
      </c>
      <c r="T7" s="25"/>
      <c r="U7" s="753" t="s">
        <v>359</v>
      </c>
      <c r="V7" s="754"/>
      <c r="W7" s="754"/>
      <c r="X7" s="754"/>
      <c r="Y7" s="754"/>
      <c r="Z7" s="754"/>
      <c r="AA7" s="755"/>
    </row>
    <row r="8" spans="1:27" ht="12.75" customHeight="1">
      <c r="A8" s="814"/>
      <c r="B8" s="750" t="s">
        <v>350</v>
      </c>
      <c r="C8" s="751"/>
      <c r="D8" s="752"/>
      <c r="E8" s="25">
        <v>430</v>
      </c>
      <c r="F8" s="25"/>
      <c r="G8" s="753" t="s">
        <v>340</v>
      </c>
      <c r="H8" s="754"/>
      <c r="I8" s="754"/>
      <c r="J8" s="754"/>
      <c r="K8" s="754"/>
      <c r="L8" s="754"/>
      <c r="M8" s="755"/>
      <c r="O8" s="779"/>
      <c r="P8" s="759" t="s">
        <v>363</v>
      </c>
      <c r="Q8" s="760"/>
      <c r="R8" s="761"/>
      <c r="S8" s="25">
        <v>490</v>
      </c>
      <c r="T8" s="25"/>
      <c r="U8" s="765" t="s">
        <v>360</v>
      </c>
      <c r="V8" s="766"/>
      <c r="W8" s="766"/>
      <c r="X8" s="766"/>
      <c r="Y8" s="766"/>
      <c r="Z8" s="766"/>
      <c r="AA8" s="767"/>
    </row>
    <row r="9" spans="1:27" ht="12.75" customHeight="1">
      <c r="A9" s="814"/>
      <c r="B9" s="750" t="s">
        <v>351</v>
      </c>
      <c r="C9" s="751"/>
      <c r="D9" s="752"/>
      <c r="E9" s="25">
        <v>600</v>
      </c>
      <c r="F9" s="25"/>
      <c r="G9" s="753" t="s">
        <v>341</v>
      </c>
      <c r="H9" s="754"/>
      <c r="I9" s="754"/>
      <c r="J9" s="754"/>
      <c r="K9" s="754"/>
      <c r="L9" s="754"/>
      <c r="M9" s="755"/>
      <c r="O9" s="780"/>
      <c r="P9" s="762" t="s">
        <v>10</v>
      </c>
      <c r="Q9" s="763"/>
      <c r="R9" s="768"/>
      <c r="S9" s="29">
        <f>SUM(S6:S8)</f>
        <v>1920</v>
      </c>
      <c r="T9" s="29">
        <f>SUM(T6:T8)</f>
        <v>0</v>
      </c>
      <c r="U9" s="747"/>
      <c r="V9" s="748"/>
      <c r="W9" s="748"/>
      <c r="X9" s="748"/>
      <c r="Y9" s="748"/>
      <c r="Z9" s="748"/>
      <c r="AA9" s="749"/>
    </row>
    <row r="10" spans="1:27" ht="12.75" customHeight="1">
      <c r="A10" s="814"/>
      <c r="B10" s="750" t="s">
        <v>352</v>
      </c>
      <c r="C10" s="751"/>
      <c r="D10" s="752"/>
      <c r="E10" s="25">
        <v>550</v>
      </c>
      <c r="F10" s="25"/>
      <c r="G10" s="753" t="s">
        <v>342</v>
      </c>
      <c r="H10" s="754"/>
      <c r="I10" s="754"/>
      <c r="J10" s="754"/>
      <c r="K10" s="754"/>
      <c r="L10" s="754"/>
      <c r="M10" s="755"/>
      <c r="O10" s="778" t="s">
        <v>381</v>
      </c>
      <c r="P10" s="775" t="s">
        <v>371</v>
      </c>
      <c r="Q10" s="776"/>
      <c r="R10" s="777"/>
      <c r="S10" s="26">
        <v>750</v>
      </c>
      <c r="T10" s="25"/>
      <c r="U10" s="806" t="s">
        <v>364</v>
      </c>
      <c r="V10" s="807"/>
      <c r="W10" s="807"/>
      <c r="X10" s="807"/>
      <c r="Y10" s="807"/>
      <c r="Z10" s="807"/>
      <c r="AA10" s="808"/>
    </row>
    <row r="11" spans="1:27" ht="12.75" customHeight="1">
      <c r="A11" s="814"/>
      <c r="B11" s="750" t="s">
        <v>353</v>
      </c>
      <c r="C11" s="751"/>
      <c r="D11" s="752"/>
      <c r="E11" s="25">
        <v>510</v>
      </c>
      <c r="F11" s="25"/>
      <c r="G11" s="753" t="s">
        <v>343</v>
      </c>
      <c r="H11" s="754"/>
      <c r="I11" s="754"/>
      <c r="J11" s="754"/>
      <c r="K11" s="754"/>
      <c r="L11" s="754"/>
      <c r="M11" s="755"/>
      <c r="O11" s="779"/>
      <c r="P11" s="750" t="s">
        <v>372</v>
      </c>
      <c r="Q11" s="751"/>
      <c r="R11" s="752"/>
      <c r="S11" s="25">
        <v>580</v>
      </c>
      <c r="T11" s="25"/>
      <c r="U11" s="744" t="s">
        <v>365</v>
      </c>
      <c r="V11" s="745"/>
      <c r="W11" s="745"/>
      <c r="X11" s="745"/>
      <c r="Y11" s="745"/>
      <c r="Z11" s="745"/>
      <c r="AA11" s="746"/>
    </row>
    <row r="12" spans="1:27" ht="12.75" customHeight="1">
      <c r="A12" s="814"/>
      <c r="B12" s="750" t="s">
        <v>354</v>
      </c>
      <c r="C12" s="751"/>
      <c r="D12" s="752"/>
      <c r="E12" s="25">
        <v>560</v>
      </c>
      <c r="F12" s="25"/>
      <c r="G12" s="753" t="s">
        <v>344</v>
      </c>
      <c r="H12" s="754"/>
      <c r="I12" s="754"/>
      <c r="J12" s="754"/>
      <c r="K12" s="754"/>
      <c r="L12" s="754"/>
      <c r="M12" s="755"/>
      <c r="O12" s="779"/>
      <c r="P12" s="750" t="s">
        <v>373</v>
      </c>
      <c r="Q12" s="751"/>
      <c r="R12" s="752"/>
      <c r="S12" s="25">
        <v>720</v>
      </c>
      <c r="T12" s="25"/>
      <c r="U12" s="744" t="s">
        <v>366</v>
      </c>
      <c r="V12" s="745"/>
      <c r="W12" s="745"/>
      <c r="X12" s="745"/>
      <c r="Y12" s="745"/>
      <c r="Z12" s="745"/>
      <c r="AA12" s="746"/>
    </row>
    <row r="13" spans="1:27" ht="12.75" customHeight="1">
      <c r="A13" s="814"/>
      <c r="B13" s="750" t="s">
        <v>355</v>
      </c>
      <c r="C13" s="751"/>
      <c r="D13" s="752"/>
      <c r="E13" s="25">
        <v>430</v>
      </c>
      <c r="F13" s="25"/>
      <c r="G13" s="753" t="s">
        <v>345</v>
      </c>
      <c r="H13" s="754"/>
      <c r="I13" s="754"/>
      <c r="J13" s="754"/>
      <c r="K13" s="754"/>
      <c r="L13" s="754"/>
      <c r="M13" s="755"/>
      <c r="O13" s="779"/>
      <c r="P13" s="750" t="s">
        <v>374</v>
      </c>
      <c r="Q13" s="751"/>
      <c r="R13" s="752"/>
      <c r="S13" s="25">
        <v>590</v>
      </c>
      <c r="T13" s="25"/>
      <c r="U13" s="744" t="s">
        <v>367</v>
      </c>
      <c r="V13" s="745"/>
      <c r="W13" s="745"/>
      <c r="X13" s="745"/>
      <c r="Y13" s="745"/>
      <c r="Z13" s="745"/>
      <c r="AA13" s="746"/>
    </row>
    <row r="14" spans="1:27" ht="12.75" customHeight="1">
      <c r="A14" s="814"/>
      <c r="B14" s="750" t="s">
        <v>356</v>
      </c>
      <c r="C14" s="751"/>
      <c r="D14" s="752"/>
      <c r="E14" s="25">
        <v>500</v>
      </c>
      <c r="F14" s="25"/>
      <c r="G14" s="753" t="s">
        <v>346</v>
      </c>
      <c r="H14" s="754"/>
      <c r="I14" s="754"/>
      <c r="J14" s="754"/>
      <c r="K14" s="754"/>
      <c r="L14" s="754"/>
      <c r="M14" s="755"/>
      <c r="O14" s="779"/>
      <c r="P14" s="750" t="s">
        <v>375</v>
      </c>
      <c r="Q14" s="751"/>
      <c r="R14" s="752"/>
      <c r="S14" s="25">
        <v>460</v>
      </c>
      <c r="T14" s="25"/>
      <c r="U14" s="744" t="s">
        <v>368</v>
      </c>
      <c r="V14" s="745"/>
      <c r="W14" s="745"/>
      <c r="X14" s="745"/>
      <c r="Y14" s="745"/>
      <c r="Z14" s="745"/>
      <c r="AA14" s="746"/>
    </row>
    <row r="15" spans="1:27" ht="12.75" customHeight="1">
      <c r="A15" s="814"/>
      <c r="B15" s="759" t="s">
        <v>357</v>
      </c>
      <c r="C15" s="760"/>
      <c r="D15" s="761"/>
      <c r="E15" s="25">
        <v>720</v>
      </c>
      <c r="F15" s="25"/>
      <c r="G15" s="765" t="s">
        <v>347</v>
      </c>
      <c r="H15" s="766"/>
      <c r="I15" s="766"/>
      <c r="J15" s="766"/>
      <c r="K15" s="766"/>
      <c r="L15" s="766"/>
      <c r="M15" s="767"/>
      <c r="O15" s="779"/>
      <c r="P15" s="750" t="s">
        <v>376</v>
      </c>
      <c r="Q15" s="751"/>
      <c r="R15" s="752"/>
      <c r="S15" s="25">
        <v>320</v>
      </c>
      <c r="T15" s="25"/>
      <c r="U15" s="744" t="s">
        <v>369</v>
      </c>
      <c r="V15" s="745"/>
      <c r="W15" s="745"/>
      <c r="X15" s="745"/>
      <c r="Y15" s="745"/>
      <c r="Z15" s="745"/>
      <c r="AA15" s="746"/>
    </row>
    <row r="16" spans="1:27" ht="12.75" customHeight="1">
      <c r="A16" s="815"/>
      <c r="B16" s="762" t="s">
        <v>10</v>
      </c>
      <c r="C16" s="763"/>
      <c r="D16" s="764"/>
      <c r="E16" s="29">
        <f>SUM(E6:E15)</f>
        <v>5560</v>
      </c>
      <c r="F16" s="29">
        <f>SUM(F6:F15)</f>
        <v>0</v>
      </c>
      <c r="G16" s="756"/>
      <c r="H16" s="757"/>
      <c r="I16" s="757"/>
      <c r="J16" s="757"/>
      <c r="K16" s="757"/>
      <c r="L16" s="757"/>
      <c r="M16" s="758"/>
      <c r="O16" s="779"/>
      <c r="P16" s="759" t="s">
        <v>377</v>
      </c>
      <c r="Q16" s="760"/>
      <c r="R16" s="761"/>
      <c r="S16" s="25">
        <v>740</v>
      </c>
      <c r="T16" s="25"/>
      <c r="U16" s="810" t="s">
        <v>370</v>
      </c>
      <c r="V16" s="811"/>
      <c r="W16" s="811"/>
      <c r="X16" s="811"/>
      <c r="Y16" s="811"/>
      <c r="Z16" s="811"/>
      <c r="AA16" s="812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80"/>
      <c r="P17" s="762" t="s">
        <v>10</v>
      </c>
      <c r="Q17" s="763"/>
      <c r="R17" s="768"/>
      <c r="S17" s="29">
        <f>SUM(S10:S16)</f>
        <v>4160</v>
      </c>
      <c r="T17" s="29">
        <f>SUM(T10:T16)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B18" s="20"/>
      <c r="C18" s="20"/>
      <c r="D18" s="20"/>
      <c r="E18" s="17"/>
    </row>
    <row r="19" spans="1:27" ht="12.75" customHeight="1">
      <c r="A19" s="816" t="s">
        <v>337</v>
      </c>
      <c r="B19" s="817"/>
      <c r="C19" s="817"/>
      <c r="D19" s="818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09" t="s">
        <v>28</v>
      </c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  <c r="W22" s="809"/>
      <c r="X22" s="809"/>
      <c r="Y22" s="809"/>
      <c r="Z22" s="809"/>
      <c r="AA22" s="809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378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2026/6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46176</v>
      </c>
      <c r="G2" s="795"/>
      <c r="H2" s="2" t="s">
        <v>1088</v>
      </c>
      <c r="I2" s="2" t="s">
        <v>13</v>
      </c>
      <c r="J2" s="789">
        <f>集計表!L2</f>
        <v>46178</v>
      </c>
      <c r="K2" s="790"/>
      <c r="L2" s="790"/>
      <c r="M2" s="790"/>
      <c r="N2" s="3" t="s">
        <v>49</v>
      </c>
      <c r="O2" s="4" t="s">
        <v>14</v>
      </c>
      <c r="P2" s="791">
        <f>集計表!R2</f>
        <v>46179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819" t="s">
        <v>6</v>
      </c>
      <c r="V4" s="819"/>
      <c r="W4" s="12" t="s">
        <v>21</v>
      </c>
      <c r="X4" s="820">
        <f>T20</f>
        <v>0</v>
      </c>
      <c r="Y4" s="819"/>
      <c r="Z4" s="819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446</v>
      </c>
      <c r="B6" s="775" t="s">
        <v>393</v>
      </c>
      <c r="C6" s="776"/>
      <c r="D6" s="777"/>
      <c r="E6" s="26">
        <v>560</v>
      </c>
      <c r="F6" s="25"/>
      <c r="G6" s="772" t="s">
        <v>382</v>
      </c>
      <c r="H6" s="773"/>
      <c r="I6" s="773"/>
      <c r="J6" s="773"/>
      <c r="K6" s="773"/>
      <c r="L6" s="773"/>
      <c r="M6" s="774"/>
      <c r="O6" s="821" t="s">
        <v>448</v>
      </c>
      <c r="P6" s="775" t="s">
        <v>426</v>
      </c>
      <c r="Q6" s="776"/>
      <c r="R6" s="777"/>
      <c r="S6" s="26">
        <v>610</v>
      </c>
      <c r="T6" s="25"/>
      <c r="U6" s="772" t="s">
        <v>432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394</v>
      </c>
      <c r="C7" s="751"/>
      <c r="D7" s="752"/>
      <c r="E7" s="25">
        <v>540</v>
      </c>
      <c r="F7" s="25"/>
      <c r="G7" s="753" t="s">
        <v>383</v>
      </c>
      <c r="H7" s="754"/>
      <c r="I7" s="754"/>
      <c r="J7" s="754"/>
      <c r="K7" s="754"/>
      <c r="L7" s="754"/>
      <c r="M7" s="755"/>
      <c r="O7" s="822"/>
      <c r="P7" s="750" t="s">
        <v>427</v>
      </c>
      <c r="Q7" s="751"/>
      <c r="R7" s="752"/>
      <c r="S7" s="25">
        <v>500</v>
      </c>
      <c r="T7" s="25"/>
      <c r="U7" s="753" t="s">
        <v>433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395</v>
      </c>
      <c r="C8" s="751"/>
      <c r="D8" s="752"/>
      <c r="E8" s="35">
        <v>990</v>
      </c>
      <c r="F8" s="25"/>
      <c r="G8" s="753" t="s">
        <v>384</v>
      </c>
      <c r="H8" s="754"/>
      <c r="I8" s="754"/>
      <c r="J8" s="754"/>
      <c r="K8" s="754"/>
      <c r="L8" s="754"/>
      <c r="M8" s="755"/>
      <c r="O8" s="822"/>
      <c r="P8" s="750" t="s">
        <v>428</v>
      </c>
      <c r="Q8" s="751"/>
      <c r="R8" s="752"/>
      <c r="S8" s="25">
        <v>430</v>
      </c>
      <c r="T8" s="25"/>
      <c r="U8" s="753" t="s">
        <v>434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396</v>
      </c>
      <c r="C9" s="751"/>
      <c r="D9" s="752"/>
      <c r="E9" s="25">
        <v>460</v>
      </c>
      <c r="F9" s="25"/>
      <c r="G9" s="753" t="s">
        <v>385</v>
      </c>
      <c r="H9" s="754"/>
      <c r="I9" s="754"/>
      <c r="J9" s="754"/>
      <c r="K9" s="754"/>
      <c r="L9" s="754"/>
      <c r="M9" s="755"/>
      <c r="O9" s="822"/>
      <c r="P9" s="750" t="s">
        <v>429</v>
      </c>
      <c r="Q9" s="751"/>
      <c r="R9" s="752"/>
      <c r="S9" s="25">
        <v>420</v>
      </c>
      <c r="T9" s="25"/>
      <c r="U9" s="753" t="s">
        <v>435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397</v>
      </c>
      <c r="C10" s="751"/>
      <c r="D10" s="752"/>
      <c r="E10" s="25">
        <v>520</v>
      </c>
      <c r="F10" s="25"/>
      <c r="G10" s="753" t="s">
        <v>386</v>
      </c>
      <c r="H10" s="754"/>
      <c r="I10" s="754"/>
      <c r="J10" s="754"/>
      <c r="K10" s="754"/>
      <c r="L10" s="754"/>
      <c r="M10" s="755"/>
      <c r="O10" s="822"/>
      <c r="P10" s="750" t="s">
        <v>430</v>
      </c>
      <c r="Q10" s="751"/>
      <c r="R10" s="752"/>
      <c r="S10" s="25">
        <v>760</v>
      </c>
      <c r="T10" s="25"/>
      <c r="U10" s="753" t="s">
        <v>436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398</v>
      </c>
      <c r="C11" s="751"/>
      <c r="D11" s="752"/>
      <c r="E11" s="25">
        <v>500</v>
      </c>
      <c r="F11" s="25"/>
      <c r="G11" s="753" t="s">
        <v>387</v>
      </c>
      <c r="H11" s="754"/>
      <c r="I11" s="754"/>
      <c r="J11" s="754"/>
      <c r="K11" s="754"/>
      <c r="L11" s="754"/>
      <c r="M11" s="755"/>
      <c r="O11" s="822"/>
      <c r="P11" s="759" t="s">
        <v>431</v>
      </c>
      <c r="Q11" s="760"/>
      <c r="R11" s="761"/>
      <c r="S11" s="25">
        <v>840</v>
      </c>
      <c r="T11" s="25"/>
      <c r="U11" s="765" t="s">
        <v>437</v>
      </c>
      <c r="V11" s="766"/>
      <c r="W11" s="766"/>
      <c r="X11" s="766"/>
      <c r="Y11" s="766"/>
      <c r="Z11" s="766"/>
      <c r="AA11" s="767"/>
    </row>
    <row r="12" spans="1:27" ht="12.75" customHeight="1">
      <c r="A12" s="779"/>
      <c r="B12" s="750" t="s">
        <v>399</v>
      </c>
      <c r="C12" s="751"/>
      <c r="D12" s="752"/>
      <c r="E12" s="25">
        <v>650</v>
      </c>
      <c r="F12" s="25"/>
      <c r="G12" s="753" t="s">
        <v>388</v>
      </c>
      <c r="H12" s="754"/>
      <c r="I12" s="754"/>
      <c r="J12" s="754"/>
      <c r="K12" s="754"/>
      <c r="L12" s="754"/>
      <c r="M12" s="755"/>
      <c r="O12" s="823"/>
      <c r="P12" s="762" t="s">
        <v>10</v>
      </c>
      <c r="Q12" s="763"/>
      <c r="R12" s="768"/>
      <c r="S12" s="29">
        <f>SUM(S6:S11)</f>
        <v>3560</v>
      </c>
      <c r="T12" s="29">
        <f>SUM(T6:T11)</f>
        <v>0</v>
      </c>
      <c r="U12" s="747"/>
      <c r="V12" s="748"/>
      <c r="W12" s="748"/>
      <c r="X12" s="748"/>
      <c r="Y12" s="748"/>
      <c r="Z12" s="748"/>
      <c r="AA12" s="749"/>
    </row>
    <row r="13" spans="1:27" ht="12.75" customHeight="1">
      <c r="A13" s="779"/>
      <c r="B13" s="750" t="s">
        <v>400</v>
      </c>
      <c r="C13" s="751"/>
      <c r="D13" s="752"/>
      <c r="E13" s="25">
        <v>600</v>
      </c>
      <c r="F13" s="25"/>
      <c r="G13" s="753" t="s">
        <v>389</v>
      </c>
      <c r="H13" s="754"/>
      <c r="I13" s="754"/>
      <c r="J13" s="754"/>
      <c r="K13" s="754"/>
      <c r="L13" s="754"/>
      <c r="M13" s="755"/>
      <c r="O13" s="778" t="s">
        <v>449</v>
      </c>
      <c r="P13" s="775" t="s">
        <v>442</v>
      </c>
      <c r="Q13" s="776"/>
      <c r="R13" s="777"/>
      <c r="S13" s="26">
        <v>660</v>
      </c>
      <c r="T13" s="25"/>
      <c r="U13" s="772" t="s">
        <v>438</v>
      </c>
      <c r="V13" s="773"/>
      <c r="W13" s="773"/>
      <c r="X13" s="773"/>
      <c r="Y13" s="773"/>
      <c r="Z13" s="773"/>
      <c r="AA13" s="774"/>
    </row>
    <row r="14" spans="1:27" ht="12.75" customHeight="1">
      <c r="A14" s="779"/>
      <c r="B14" s="750" t="s">
        <v>401</v>
      </c>
      <c r="C14" s="751"/>
      <c r="D14" s="752"/>
      <c r="E14" s="25">
        <v>510</v>
      </c>
      <c r="F14" s="25"/>
      <c r="G14" s="753" t="s">
        <v>390</v>
      </c>
      <c r="H14" s="754"/>
      <c r="I14" s="754"/>
      <c r="J14" s="754"/>
      <c r="K14" s="754"/>
      <c r="L14" s="754"/>
      <c r="M14" s="755"/>
      <c r="O14" s="779"/>
      <c r="P14" s="750" t="s">
        <v>443</v>
      </c>
      <c r="Q14" s="751"/>
      <c r="R14" s="752"/>
      <c r="S14" s="25">
        <v>640</v>
      </c>
      <c r="T14" s="25"/>
      <c r="U14" s="753" t="s">
        <v>439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402</v>
      </c>
      <c r="C15" s="751"/>
      <c r="D15" s="752"/>
      <c r="E15" s="25">
        <v>770</v>
      </c>
      <c r="F15" s="25"/>
      <c r="G15" s="753" t="s">
        <v>391</v>
      </c>
      <c r="H15" s="754"/>
      <c r="I15" s="754"/>
      <c r="J15" s="754"/>
      <c r="K15" s="754"/>
      <c r="L15" s="754"/>
      <c r="M15" s="755"/>
      <c r="O15" s="779"/>
      <c r="P15" s="750" t="s">
        <v>444</v>
      </c>
      <c r="Q15" s="751"/>
      <c r="R15" s="752"/>
      <c r="S15" s="25">
        <v>540</v>
      </c>
      <c r="T15" s="25"/>
      <c r="U15" s="753" t="s">
        <v>440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9" t="s">
        <v>403</v>
      </c>
      <c r="C16" s="760"/>
      <c r="D16" s="761"/>
      <c r="E16" s="25">
        <v>540</v>
      </c>
      <c r="F16" s="25"/>
      <c r="G16" s="765" t="s">
        <v>392</v>
      </c>
      <c r="H16" s="766"/>
      <c r="I16" s="766"/>
      <c r="J16" s="766"/>
      <c r="K16" s="766"/>
      <c r="L16" s="766"/>
      <c r="M16" s="767"/>
      <c r="O16" s="779"/>
      <c r="P16" s="759" t="s">
        <v>445</v>
      </c>
      <c r="Q16" s="760"/>
      <c r="R16" s="761"/>
      <c r="S16" s="25">
        <v>520</v>
      </c>
      <c r="T16" s="25"/>
      <c r="U16" s="765" t="s">
        <v>441</v>
      </c>
      <c r="V16" s="766"/>
      <c r="W16" s="766"/>
      <c r="X16" s="766"/>
      <c r="Y16" s="766"/>
      <c r="Z16" s="766"/>
      <c r="AA16" s="767"/>
    </row>
    <row r="17" spans="1:27" ht="12.75" customHeight="1">
      <c r="A17" s="780"/>
      <c r="B17" s="762" t="s">
        <v>10</v>
      </c>
      <c r="C17" s="763"/>
      <c r="D17" s="764"/>
      <c r="E17" s="29">
        <f>SUM(E6:E16)</f>
        <v>6640</v>
      </c>
      <c r="F17" s="29">
        <f>SUM(F6:F16)</f>
        <v>0</v>
      </c>
      <c r="G17" s="747"/>
      <c r="H17" s="748"/>
      <c r="I17" s="748"/>
      <c r="J17" s="748"/>
      <c r="K17" s="748"/>
      <c r="L17" s="748"/>
      <c r="M17" s="749"/>
      <c r="O17" s="780"/>
      <c r="P17" s="762" t="s">
        <v>10</v>
      </c>
      <c r="Q17" s="763"/>
      <c r="R17" s="768"/>
      <c r="S17" s="29">
        <f>SUM(S13:S16)</f>
        <v>2360</v>
      </c>
      <c r="T17" s="29">
        <f>SUM(T13:T16)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A18" s="778" t="s">
        <v>447</v>
      </c>
      <c r="B18" s="775" t="s">
        <v>415</v>
      </c>
      <c r="C18" s="776"/>
      <c r="D18" s="777"/>
      <c r="E18" s="26">
        <v>210</v>
      </c>
      <c r="F18" s="25"/>
      <c r="G18" s="772" t="s">
        <v>404</v>
      </c>
      <c r="H18" s="773"/>
      <c r="I18" s="773"/>
      <c r="J18" s="773"/>
      <c r="K18" s="773"/>
      <c r="L18" s="773"/>
      <c r="M18" s="774"/>
    </row>
    <row r="19" spans="1:27" ht="12.75" customHeight="1">
      <c r="A19" s="779"/>
      <c r="B19" s="750" t="s">
        <v>416</v>
      </c>
      <c r="C19" s="751"/>
      <c r="D19" s="752"/>
      <c r="E19" s="25">
        <v>290</v>
      </c>
      <c r="F19" s="25"/>
      <c r="G19" s="753" t="s">
        <v>405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417</v>
      </c>
      <c r="C20" s="751"/>
      <c r="D20" s="752"/>
      <c r="E20" s="25">
        <v>520</v>
      </c>
      <c r="F20" s="25"/>
      <c r="G20" s="753" t="s">
        <v>406</v>
      </c>
      <c r="H20" s="754"/>
      <c r="I20" s="754"/>
      <c r="J20" s="754"/>
      <c r="K20" s="754"/>
      <c r="L20" s="754"/>
      <c r="M20" s="755"/>
      <c r="O20" s="816" t="s">
        <v>379</v>
      </c>
      <c r="P20" s="817"/>
      <c r="Q20" s="817"/>
      <c r="R20" s="818"/>
      <c r="S20" s="32">
        <f>SUM(S17,S12,E29,E17)</f>
        <v>18250</v>
      </c>
      <c r="T20" s="32">
        <f>SUM(T17,T12,F29,F17)</f>
        <v>0</v>
      </c>
    </row>
    <row r="21" spans="1:27" ht="12.75" customHeight="1">
      <c r="A21" s="779"/>
      <c r="B21" s="750" t="s">
        <v>418</v>
      </c>
      <c r="C21" s="751"/>
      <c r="D21" s="752"/>
      <c r="E21" s="25">
        <v>800</v>
      </c>
      <c r="F21" s="25"/>
      <c r="G21" s="753" t="s">
        <v>407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419</v>
      </c>
      <c r="C22" s="751"/>
      <c r="D22" s="752"/>
      <c r="E22" s="25">
        <v>510</v>
      </c>
      <c r="F22" s="25"/>
      <c r="G22" s="753" t="s">
        <v>408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420</v>
      </c>
      <c r="C23" s="751"/>
      <c r="D23" s="752"/>
      <c r="E23" s="25">
        <v>620</v>
      </c>
      <c r="F23" s="25"/>
      <c r="G23" s="753" t="s">
        <v>409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421</v>
      </c>
      <c r="C24" s="751"/>
      <c r="D24" s="752"/>
      <c r="E24" s="25">
        <v>700</v>
      </c>
      <c r="F24" s="25"/>
      <c r="G24" s="753" t="s">
        <v>410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422</v>
      </c>
      <c r="C25" s="751"/>
      <c r="D25" s="752"/>
      <c r="E25" s="25">
        <v>260</v>
      </c>
      <c r="F25" s="25"/>
      <c r="G25" s="753" t="s">
        <v>411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423</v>
      </c>
      <c r="C26" s="751"/>
      <c r="D26" s="752"/>
      <c r="E26" s="35">
        <v>830</v>
      </c>
      <c r="F26" s="25"/>
      <c r="G26" s="753" t="s">
        <v>412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424</v>
      </c>
      <c r="C27" s="751"/>
      <c r="D27" s="752"/>
      <c r="E27" s="35">
        <v>500</v>
      </c>
      <c r="F27" s="25"/>
      <c r="G27" s="753" t="s">
        <v>413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9" t="s">
        <v>425</v>
      </c>
      <c r="C28" s="760"/>
      <c r="D28" s="761"/>
      <c r="E28" s="35">
        <v>450</v>
      </c>
      <c r="F28" s="25"/>
      <c r="G28" s="765" t="s">
        <v>414</v>
      </c>
      <c r="H28" s="766"/>
      <c r="I28" s="766"/>
      <c r="J28" s="766"/>
      <c r="K28" s="766"/>
      <c r="L28" s="766"/>
      <c r="M28" s="767"/>
    </row>
    <row r="29" spans="1:27" ht="12.75" customHeight="1">
      <c r="A29" s="780"/>
      <c r="B29" s="762" t="s">
        <v>10</v>
      </c>
      <c r="C29" s="763"/>
      <c r="D29" s="764"/>
      <c r="E29" s="29">
        <f>SUM(E18:E28)</f>
        <v>5690</v>
      </c>
      <c r="F29" s="29">
        <f>SUM(F18:F28)</f>
        <v>0</v>
      </c>
      <c r="G29" s="756"/>
      <c r="H29" s="757"/>
      <c r="I29" s="757"/>
      <c r="J29" s="757"/>
      <c r="K29" s="757"/>
      <c r="L29" s="757"/>
      <c r="M29" s="758"/>
    </row>
    <row r="30" spans="1:27" ht="12.75" customHeight="1"/>
    <row r="31" spans="1:27" ht="12.75" customHeight="1"/>
    <row r="32" spans="1:27" ht="12.75" customHeight="1">
      <c r="A32" s="809" t="s">
        <v>28</v>
      </c>
      <c r="B32" s="809"/>
      <c r="C32" s="809"/>
      <c r="D32" s="809"/>
      <c r="E32" s="809"/>
      <c r="F32" s="809"/>
      <c r="G32" s="809"/>
      <c r="H32" s="809"/>
      <c r="I32" s="809"/>
      <c r="J32" s="809"/>
      <c r="K32" s="809"/>
      <c r="L32" s="809"/>
      <c r="M32" s="809"/>
      <c r="N32" s="809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511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2026/6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46176</v>
      </c>
      <c r="G2" s="795"/>
      <c r="H2" s="2" t="s">
        <v>1088</v>
      </c>
      <c r="I2" s="2" t="s">
        <v>13</v>
      </c>
      <c r="J2" s="789">
        <f>集計表!L2</f>
        <v>46178</v>
      </c>
      <c r="K2" s="790"/>
      <c r="L2" s="790"/>
      <c r="M2" s="790"/>
      <c r="N2" s="3" t="s">
        <v>49</v>
      </c>
      <c r="O2" s="4" t="s">
        <v>14</v>
      </c>
      <c r="P2" s="791">
        <f>集計表!R2</f>
        <v>46179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T15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595</v>
      </c>
      <c r="B6" s="775" t="s">
        <v>525</v>
      </c>
      <c r="C6" s="776"/>
      <c r="D6" s="777"/>
      <c r="E6" s="26">
        <v>350</v>
      </c>
      <c r="F6" s="25"/>
      <c r="G6" s="832" t="s">
        <v>517</v>
      </c>
      <c r="H6" s="833"/>
      <c r="I6" s="833"/>
      <c r="J6" s="833"/>
      <c r="K6" s="833"/>
      <c r="L6" s="833"/>
      <c r="M6" s="834"/>
      <c r="O6" s="821" t="s">
        <v>1311</v>
      </c>
      <c r="P6" s="775" t="s">
        <v>587</v>
      </c>
      <c r="Q6" s="776"/>
      <c r="R6" s="777"/>
      <c r="S6" s="26">
        <v>410</v>
      </c>
      <c r="T6" s="25"/>
      <c r="U6" s="772" t="s">
        <v>583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526</v>
      </c>
      <c r="C7" s="751"/>
      <c r="D7" s="752"/>
      <c r="E7" s="25">
        <v>300</v>
      </c>
      <c r="F7" s="25"/>
      <c r="G7" s="824" t="s">
        <v>518</v>
      </c>
      <c r="H7" s="825"/>
      <c r="I7" s="825"/>
      <c r="J7" s="825"/>
      <c r="K7" s="825"/>
      <c r="L7" s="825"/>
      <c r="M7" s="826"/>
      <c r="O7" s="822"/>
      <c r="P7" s="750" t="s">
        <v>588</v>
      </c>
      <c r="Q7" s="751"/>
      <c r="R7" s="752"/>
      <c r="S7" s="25">
        <v>390</v>
      </c>
      <c r="T7" s="25"/>
      <c r="U7" s="753" t="s">
        <v>584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527</v>
      </c>
      <c r="C8" s="751"/>
      <c r="D8" s="752"/>
      <c r="E8" s="25">
        <v>290</v>
      </c>
      <c r="F8" s="25"/>
      <c r="G8" s="824" t="s">
        <v>519</v>
      </c>
      <c r="H8" s="825"/>
      <c r="I8" s="825"/>
      <c r="J8" s="825"/>
      <c r="K8" s="825"/>
      <c r="L8" s="825"/>
      <c r="M8" s="826"/>
      <c r="O8" s="822"/>
      <c r="P8" s="750" t="s">
        <v>589</v>
      </c>
      <c r="Q8" s="751"/>
      <c r="R8" s="752"/>
      <c r="S8" s="25">
        <v>320</v>
      </c>
      <c r="T8" s="25"/>
      <c r="U8" s="753" t="s">
        <v>585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528</v>
      </c>
      <c r="C9" s="751"/>
      <c r="D9" s="752"/>
      <c r="E9" s="25">
        <v>570</v>
      </c>
      <c r="F9" s="25"/>
      <c r="G9" s="824" t="s">
        <v>520</v>
      </c>
      <c r="H9" s="825"/>
      <c r="I9" s="825"/>
      <c r="J9" s="825"/>
      <c r="K9" s="825"/>
      <c r="L9" s="825"/>
      <c r="M9" s="826"/>
      <c r="O9" s="822"/>
      <c r="P9" s="750" t="s">
        <v>590</v>
      </c>
      <c r="Q9" s="751"/>
      <c r="R9" s="752"/>
      <c r="S9" s="25">
        <v>250</v>
      </c>
      <c r="T9" s="25"/>
      <c r="U9" s="753" t="s">
        <v>586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529</v>
      </c>
      <c r="C10" s="751"/>
      <c r="D10" s="752"/>
      <c r="E10" s="25">
        <v>480</v>
      </c>
      <c r="F10" s="25"/>
      <c r="G10" s="824" t="s">
        <v>521</v>
      </c>
      <c r="H10" s="825"/>
      <c r="I10" s="825"/>
      <c r="J10" s="825"/>
      <c r="K10" s="825"/>
      <c r="L10" s="825"/>
      <c r="M10" s="826"/>
      <c r="O10" s="823"/>
      <c r="P10" s="762" t="s">
        <v>10</v>
      </c>
      <c r="Q10" s="763"/>
      <c r="R10" s="768"/>
      <c r="S10" s="29">
        <f>SUM(S6:S9)</f>
        <v>1370</v>
      </c>
      <c r="T10" s="29">
        <f>SUM(T6:T9)</f>
        <v>0</v>
      </c>
      <c r="U10" s="747"/>
      <c r="V10" s="748"/>
      <c r="W10" s="748"/>
      <c r="X10" s="748"/>
      <c r="Y10" s="748"/>
      <c r="Z10" s="748"/>
      <c r="AA10" s="749"/>
    </row>
    <row r="11" spans="1:27" ht="12.75" customHeight="1">
      <c r="A11" s="779"/>
      <c r="B11" s="750" t="s">
        <v>530</v>
      </c>
      <c r="C11" s="751"/>
      <c r="D11" s="752"/>
      <c r="E11" s="25">
        <v>460</v>
      </c>
      <c r="F11" s="25"/>
      <c r="G11" s="824" t="s">
        <v>522</v>
      </c>
      <c r="H11" s="825"/>
      <c r="I11" s="825"/>
      <c r="J11" s="825"/>
      <c r="K11" s="825"/>
      <c r="L11" s="825"/>
      <c r="M11" s="826"/>
      <c r="O11" s="829" t="s">
        <v>1276</v>
      </c>
      <c r="P11" s="750" t="s">
        <v>593</v>
      </c>
      <c r="Q11" s="751"/>
      <c r="R11" s="752"/>
      <c r="S11" s="25">
        <v>260</v>
      </c>
      <c r="T11" s="25"/>
      <c r="U11" s="744" t="s">
        <v>591</v>
      </c>
      <c r="V11" s="745"/>
      <c r="W11" s="745"/>
      <c r="X11" s="745"/>
      <c r="Y11" s="745"/>
      <c r="Z11" s="745"/>
      <c r="AA11" s="746"/>
    </row>
    <row r="12" spans="1:27" ht="12.75" customHeight="1">
      <c r="A12" s="779"/>
      <c r="B12" s="750" t="s">
        <v>531</v>
      </c>
      <c r="C12" s="751"/>
      <c r="D12" s="752"/>
      <c r="E12" s="25">
        <v>630</v>
      </c>
      <c r="F12" s="25"/>
      <c r="G12" s="824" t="s">
        <v>523</v>
      </c>
      <c r="H12" s="825"/>
      <c r="I12" s="825"/>
      <c r="J12" s="825"/>
      <c r="K12" s="825"/>
      <c r="L12" s="825"/>
      <c r="M12" s="826"/>
      <c r="O12" s="830"/>
      <c r="P12" s="750" t="s">
        <v>594</v>
      </c>
      <c r="Q12" s="751"/>
      <c r="R12" s="752"/>
      <c r="S12" s="25">
        <v>300</v>
      </c>
      <c r="T12" s="25"/>
      <c r="U12" s="744" t="s">
        <v>592</v>
      </c>
      <c r="V12" s="745"/>
      <c r="W12" s="745"/>
      <c r="X12" s="745"/>
      <c r="Y12" s="745"/>
      <c r="Z12" s="745"/>
      <c r="AA12" s="746"/>
    </row>
    <row r="13" spans="1:27" ht="12.75" customHeight="1">
      <c r="A13" s="779"/>
      <c r="B13" s="759" t="s">
        <v>532</v>
      </c>
      <c r="C13" s="760"/>
      <c r="D13" s="761"/>
      <c r="E13" s="25">
        <v>370</v>
      </c>
      <c r="F13" s="25"/>
      <c r="G13" s="835" t="s">
        <v>524</v>
      </c>
      <c r="H13" s="836"/>
      <c r="I13" s="836"/>
      <c r="J13" s="836"/>
      <c r="K13" s="836"/>
      <c r="L13" s="836"/>
      <c r="M13" s="837"/>
      <c r="O13" s="831"/>
      <c r="P13" s="762" t="s">
        <v>10</v>
      </c>
      <c r="Q13" s="763"/>
      <c r="R13" s="768"/>
      <c r="S13" s="29">
        <f>SUM(S11:S12)</f>
        <v>560</v>
      </c>
      <c r="T13" s="29">
        <f>SUM(T11:T12)</f>
        <v>0</v>
      </c>
      <c r="U13" s="747"/>
      <c r="V13" s="748"/>
      <c r="W13" s="748"/>
      <c r="X13" s="748"/>
      <c r="Y13" s="748"/>
      <c r="Z13" s="748"/>
      <c r="AA13" s="749"/>
    </row>
    <row r="14" spans="1:27" ht="12.75" customHeight="1">
      <c r="A14" s="780"/>
      <c r="B14" s="827" t="s">
        <v>9</v>
      </c>
      <c r="C14" s="827"/>
      <c r="D14" s="828"/>
      <c r="E14" s="29">
        <f>SUM(E6:E13)</f>
        <v>3450</v>
      </c>
      <c r="F14" s="29">
        <f>SUM(F6:F13)</f>
        <v>0</v>
      </c>
      <c r="G14" s="747"/>
      <c r="H14" s="748"/>
      <c r="I14" s="748"/>
      <c r="J14" s="748"/>
      <c r="K14" s="748"/>
      <c r="L14" s="748"/>
      <c r="M14" s="749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78" t="s">
        <v>596</v>
      </c>
      <c r="B15" s="775" t="s">
        <v>548</v>
      </c>
      <c r="C15" s="776"/>
      <c r="D15" s="777"/>
      <c r="E15" s="26">
        <v>760</v>
      </c>
      <c r="F15" s="25"/>
      <c r="G15" s="772" t="s">
        <v>533</v>
      </c>
      <c r="H15" s="773"/>
      <c r="I15" s="773"/>
      <c r="J15" s="773"/>
      <c r="K15" s="773"/>
      <c r="L15" s="773"/>
      <c r="M15" s="774"/>
      <c r="O15" s="816" t="s">
        <v>512</v>
      </c>
      <c r="P15" s="817"/>
      <c r="Q15" s="817"/>
      <c r="R15" s="818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79"/>
      <c r="B16" s="750" t="s">
        <v>549</v>
      </c>
      <c r="C16" s="751"/>
      <c r="D16" s="752"/>
      <c r="E16" s="25">
        <v>830</v>
      </c>
      <c r="F16" s="25"/>
      <c r="G16" s="753" t="s">
        <v>534</v>
      </c>
      <c r="H16" s="754"/>
      <c r="I16" s="754"/>
      <c r="J16" s="754"/>
      <c r="K16" s="754"/>
      <c r="L16" s="754"/>
      <c r="M16" s="755"/>
      <c r="O16" s="10"/>
      <c r="P16" s="10"/>
      <c r="Q16" s="10"/>
      <c r="R16" s="10"/>
      <c r="S16" s="17"/>
      <c r="T16" s="17"/>
    </row>
    <row r="17" spans="1:27" ht="12.75" customHeight="1">
      <c r="A17" s="779"/>
      <c r="B17" s="750" t="s">
        <v>550</v>
      </c>
      <c r="C17" s="751"/>
      <c r="D17" s="752"/>
      <c r="E17" s="25">
        <v>500</v>
      </c>
      <c r="F17" s="25"/>
      <c r="G17" s="753" t="s">
        <v>535</v>
      </c>
      <c r="H17" s="754"/>
      <c r="I17" s="754"/>
      <c r="J17" s="754"/>
      <c r="K17" s="754"/>
      <c r="L17" s="754"/>
      <c r="M17" s="755"/>
      <c r="O17" s="10"/>
      <c r="P17" s="10"/>
      <c r="Q17" s="10"/>
      <c r="R17" s="10"/>
      <c r="S17" s="17"/>
      <c r="T17" s="17"/>
    </row>
    <row r="18" spans="1:27" ht="12.75" customHeight="1">
      <c r="A18" s="779"/>
      <c r="B18" s="750" t="s">
        <v>551</v>
      </c>
      <c r="C18" s="751"/>
      <c r="D18" s="752"/>
      <c r="E18" s="25">
        <v>740</v>
      </c>
      <c r="F18" s="25"/>
      <c r="G18" s="753" t="s">
        <v>536</v>
      </c>
      <c r="H18" s="754"/>
      <c r="I18" s="754"/>
      <c r="J18" s="754"/>
      <c r="K18" s="754"/>
      <c r="L18" s="754"/>
      <c r="M18" s="755"/>
    </row>
    <row r="19" spans="1:27" ht="12.75" customHeight="1">
      <c r="A19" s="779"/>
      <c r="B19" s="750" t="s">
        <v>552</v>
      </c>
      <c r="C19" s="751"/>
      <c r="D19" s="752"/>
      <c r="E19" s="25">
        <v>350</v>
      </c>
      <c r="F19" s="25"/>
      <c r="G19" s="753" t="s">
        <v>537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553</v>
      </c>
      <c r="C20" s="751"/>
      <c r="D20" s="752"/>
      <c r="E20" s="25">
        <v>670</v>
      </c>
      <c r="F20" s="25"/>
      <c r="G20" s="753" t="s">
        <v>538</v>
      </c>
      <c r="H20" s="754"/>
      <c r="I20" s="754"/>
      <c r="J20" s="754"/>
      <c r="K20" s="754"/>
      <c r="L20" s="754"/>
      <c r="M20" s="755"/>
    </row>
    <row r="21" spans="1:27" ht="12.75" customHeight="1">
      <c r="A21" s="779"/>
      <c r="B21" s="750" t="s">
        <v>554</v>
      </c>
      <c r="C21" s="751"/>
      <c r="D21" s="752"/>
      <c r="E21" s="25">
        <v>580</v>
      </c>
      <c r="F21" s="25"/>
      <c r="G21" s="753" t="s">
        <v>539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555</v>
      </c>
      <c r="C22" s="751"/>
      <c r="D22" s="752"/>
      <c r="E22" s="25">
        <v>330</v>
      </c>
      <c r="F22" s="25"/>
      <c r="G22" s="753" t="s">
        <v>540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556</v>
      </c>
      <c r="C23" s="751"/>
      <c r="D23" s="752"/>
      <c r="E23" s="25">
        <v>310</v>
      </c>
      <c r="F23" s="25"/>
      <c r="G23" s="753" t="s">
        <v>541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557</v>
      </c>
      <c r="C24" s="751"/>
      <c r="D24" s="752"/>
      <c r="E24" s="25">
        <v>460</v>
      </c>
      <c r="F24" s="25"/>
      <c r="G24" s="753" t="s">
        <v>542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558</v>
      </c>
      <c r="C25" s="751"/>
      <c r="D25" s="752"/>
      <c r="E25" s="25">
        <v>300</v>
      </c>
      <c r="F25" s="25"/>
      <c r="G25" s="753" t="s">
        <v>543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559</v>
      </c>
      <c r="C26" s="751"/>
      <c r="D26" s="752"/>
      <c r="E26" s="25">
        <v>340</v>
      </c>
      <c r="F26" s="25"/>
      <c r="G26" s="753" t="s">
        <v>544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560</v>
      </c>
      <c r="C27" s="751"/>
      <c r="D27" s="752"/>
      <c r="E27" s="25">
        <v>300</v>
      </c>
      <c r="F27" s="25"/>
      <c r="G27" s="753" t="s">
        <v>545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0" t="s">
        <v>561</v>
      </c>
      <c r="C28" s="751"/>
      <c r="D28" s="752"/>
      <c r="E28" s="25">
        <v>440</v>
      </c>
      <c r="F28" s="25"/>
      <c r="G28" s="753" t="s">
        <v>546</v>
      </c>
      <c r="H28" s="754"/>
      <c r="I28" s="754"/>
      <c r="J28" s="754"/>
      <c r="K28" s="754"/>
      <c r="L28" s="754"/>
      <c r="M28" s="755"/>
    </row>
    <row r="29" spans="1:27" ht="12.75" customHeight="1">
      <c r="A29" s="779"/>
      <c r="B29" s="759" t="s">
        <v>562</v>
      </c>
      <c r="C29" s="760"/>
      <c r="D29" s="761"/>
      <c r="E29" s="27">
        <v>390</v>
      </c>
      <c r="F29" s="25"/>
      <c r="G29" s="765" t="s">
        <v>547</v>
      </c>
      <c r="H29" s="766"/>
      <c r="I29" s="766"/>
      <c r="J29" s="766"/>
      <c r="K29" s="766"/>
      <c r="L29" s="766"/>
      <c r="M29" s="767"/>
    </row>
    <row r="30" spans="1:27" ht="12.75" customHeight="1">
      <c r="A30" s="780"/>
      <c r="B30" s="762" t="s">
        <v>10</v>
      </c>
      <c r="C30" s="763"/>
      <c r="D30" s="764"/>
      <c r="E30" s="29">
        <f>SUM(E15:E29)</f>
        <v>7300</v>
      </c>
      <c r="F30" s="29">
        <f>SUM(F15:F29)</f>
        <v>0</v>
      </c>
      <c r="G30" s="747"/>
      <c r="H30" s="748"/>
      <c r="I30" s="748"/>
      <c r="J30" s="748"/>
      <c r="K30" s="748"/>
      <c r="L30" s="748"/>
      <c r="M30" s="749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78" t="s">
        <v>597</v>
      </c>
      <c r="B31" s="775" t="s">
        <v>568</v>
      </c>
      <c r="C31" s="776"/>
      <c r="D31" s="777"/>
      <c r="E31" s="26">
        <v>710</v>
      </c>
      <c r="F31" s="25"/>
      <c r="G31" s="806" t="s">
        <v>563</v>
      </c>
      <c r="H31" s="807"/>
      <c r="I31" s="807"/>
      <c r="J31" s="807"/>
      <c r="K31" s="807"/>
      <c r="L31" s="807"/>
      <c r="M31" s="808"/>
    </row>
    <row r="32" spans="1:27" ht="12.75" customHeight="1">
      <c r="A32" s="779"/>
      <c r="B32" s="750" t="s">
        <v>569</v>
      </c>
      <c r="C32" s="751"/>
      <c r="D32" s="752"/>
      <c r="E32" s="35">
        <v>500</v>
      </c>
      <c r="F32" s="25"/>
      <c r="G32" s="744" t="s">
        <v>564</v>
      </c>
      <c r="H32" s="745"/>
      <c r="I32" s="745"/>
      <c r="J32" s="745"/>
      <c r="K32" s="745"/>
      <c r="L32" s="745"/>
      <c r="M32" s="746"/>
    </row>
    <row r="33" spans="1:27" ht="12.75" customHeight="1">
      <c r="A33" s="779"/>
      <c r="B33" s="750" t="s">
        <v>570</v>
      </c>
      <c r="C33" s="751"/>
      <c r="D33" s="752"/>
      <c r="E33" s="25">
        <v>460</v>
      </c>
      <c r="F33" s="25"/>
      <c r="G33" s="744" t="s">
        <v>565</v>
      </c>
      <c r="H33" s="745"/>
      <c r="I33" s="745"/>
      <c r="J33" s="745"/>
      <c r="K33" s="745"/>
      <c r="L33" s="745"/>
      <c r="M33" s="746"/>
    </row>
    <row r="34" spans="1:27" ht="12.75" customHeight="1">
      <c r="A34" s="779"/>
      <c r="B34" s="750" t="s">
        <v>571</v>
      </c>
      <c r="C34" s="751"/>
      <c r="D34" s="752"/>
      <c r="E34" s="25">
        <v>480</v>
      </c>
      <c r="F34" s="25"/>
      <c r="G34" s="744" t="s">
        <v>566</v>
      </c>
      <c r="H34" s="745"/>
      <c r="I34" s="745"/>
      <c r="J34" s="745"/>
      <c r="K34" s="745"/>
      <c r="L34" s="745"/>
      <c r="M34" s="746"/>
    </row>
    <row r="35" spans="1:27" ht="12.75" customHeight="1">
      <c r="A35" s="779"/>
      <c r="B35" s="759" t="s">
        <v>572</v>
      </c>
      <c r="C35" s="760"/>
      <c r="D35" s="761"/>
      <c r="E35" s="25">
        <v>320</v>
      </c>
      <c r="F35" s="25"/>
      <c r="G35" s="810" t="s">
        <v>567</v>
      </c>
      <c r="H35" s="811"/>
      <c r="I35" s="811"/>
      <c r="J35" s="811"/>
      <c r="K35" s="811"/>
      <c r="L35" s="811"/>
      <c r="M35" s="812"/>
    </row>
    <row r="36" spans="1:27" ht="12.75" customHeight="1">
      <c r="A36" s="780"/>
      <c r="B36" s="762" t="s">
        <v>10</v>
      </c>
      <c r="C36" s="763"/>
      <c r="D36" s="768"/>
      <c r="E36" s="29">
        <f>SUM(E31:E35)</f>
        <v>2470</v>
      </c>
      <c r="F36" s="29">
        <f>SUM(F31:F35)</f>
        <v>0</v>
      </c>
      <c r="G36" s="747"/>
      <c r="H36" s="748"/>
      <c r="I36" s="748"/>
      <c r="J36" s="748"/>
      <c r="K36" s="748"/>
      <c r="L36" s="748"/>
      <c r="M36" s="749"/>
    </row>
    <row r="37" spans="1:27" ht="12.75" customHeight="1">
      <c r="A37" s="779" t="s">
        <v>1279</v>
      </c>
      <c r="B37" s="750" t="s">
        <v>578</v>
      </c>
      <c r="C37" s="751"/>
      <c r="D37" s="752"/>
      <c r="E37" s="25">
        <v>330</v>
      </c>
      <c r="F37" s="25"/>
      <c r="G37" s="753" t="s">
        <v>573</v>
      </c>
      <c r="H37" s="754"/>
      <c r="I37" s="754"/>
      <c r="J37" s="754"/>
      <c r="K37" s="754"/>
      <c r="L37" s="754"/>
      <c r="M37" s="755"/>
    </row>
    <row r="38" spans="1:27" ht="12.75" customHeight="1">
      <c r="A38" s="779"/>
      <c r="B38" s="750" t="s">
        <v>579</v>
      </c>
      <c r="C38" s="751"/>
      <c r="D38" s="752"/>
      <c r="E38" s="25">
        <v>380</v>
      </c>
      <c r="F38" s="25"/>
      <c r="G38" s="753" t="s">
        <v>574</v>
      </c>
      <c r="H38" s="754"/>
      <c r="I38" s="754"/>
      <c r="J38" s="754"/>
      <c r="K38" s="754"/>
      <c r="L38" s="754"/>
      <c r="M38" s="755"/>
    </row>
    <row r="39" spans="1:27" ht="12.75" customHeight="1">
      <c r="A39" s="779"/>
      <c r="B39" s="750" t="s">
        <v>580</v>
      </c>
      <c r="C39" s="751"/>
      <c r="D39" s="752"/>
      <c r="E39" s="25">
        <v>330</v>
      </c>
      <c r="F39" s="25"/>
      <c r="G39" s="753" t="s">
        <v>575</v>
      </c>
      <c r="H39" s="754"/>
      <c r="I39" s="754"/>
      <c r="J39" s="754"/>
      <c r="K39" s="754"/>
      <c r="L39" s="754"/>
      <c r="M39" s="755"/>
    </row>
    <row r="40" spans="1:27" ht="12.75" customHeight="1">
      <c r="A40" s="779"/>
      <c r="B40" s="750" t="s">
        <v>581</v>
      </c>
      <c r="C40" s="751"/>
      <c r="D40" s="752"/>
      <c r="E40" s="25">
        <v>140</v>
      </c>
      <c r="F40" s="25"/>
      <c r="G40" s="753" t="s">
        <v>576</v>
      </c>
      <c r="H40" s="754"/>
      <c r="I40" s="754"/>
      <c r="J40" s="754"/>
      <c r="K40" s="754"/>
      <c r="L40" s="754"/>
      <c r="M40" s="755"/>
    </row>
    <row r="41" spans="1:27" ht="12.75" customHeight="1">
      <c r="A41" s="779"/>
      <c r="B41" s="750" t="s">
        <v>582</v>
      </c>
      <c r="C41" s="751"/>
      <c r="D41" s="752"/>
      <c r="E41" s="25">
        <v>630</v>
      </c>
      <c r="F41" s="25"/>
      <c r="G41" s="753" t="s">
        <v>577</v>
      </c>
      <c r="H41" s="754"/>
      <c r="I41" s="754"/>
      <c r="J41" s="754"/>
      <c r="K41" s="754"/>
      <c r="L41" s="754"/>
      <c r="M41" s="755"/>
    </row>
    <row r="42" spans="1:27" ht="12.75" customHeight="1">
      <c r="A42" s="780"/>
      <c r="B42" s="762" t="s">
        <v>10</v>
      </c>
      <c r="C42" s="763"/>
      <c r="D42" s="764"/>
      <c r="E42" s="29">
        <f>SUM(E37:E41)</f>
        <v>1810</v>
      </c>
      <c r="F42" s="29">
        <f>SUM(F37:F41)</f>
        <v>0</v>
      </c>
      <c r="G42" s="747"/>
      <c r="H42" s="748"/>
      <c r="I42" s="748"/>
      <c r="J42" s="748"/>
      <c r="K42" s="748"/>
      <c r="L42" s="748"/>
      <c r="M42" s="749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09" t="s">
        <v>28</v>
      </c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809"/>
      <c r="AA65" s="809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773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2026/6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46176</v>
      </c>
      <c r="G2" s="795"/>
      <c r="H2" s="2" t="s">
        <v>1088</v>
      </c>
      <c r="I2" s="2" t="s">
        <v>13</v>
      </c>
      <c r="J2" s="789">
        <f>集計表!L2</f>
        <v>46178</v>
      </c>
      <c r="K2" s="790"/>
      <c r="L2" s="790"/>
      <c r="M2" s="790"/>
      <c r="N2" s="3" t="s">
        <v>49</v>
      </c>
      <c r="O2" s="4" t="s">
        <v>14</v>
      </c>
      <c r="P2" s="791">
        <f>集計表!R2</f>
        <v>46179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F60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796</v>
      </c>
      <c r="B6" s="775" t="s">
        <v>608</v>
      </c>
      <c r="C6" s="776"/>
      <c r="D6" s="777"/>
      <c r="E6" s="26">
        <v>400</v>
      </c>
      <c r="F6" s="25"/>
      <c r="G6" s="832" t="s">
        <v>598</v>
      </c>
      <c r="H6" s="833"/>
      <c r="I6" s="833"/>
      <c r="J6" s="833"/>
      <c r="K6" s="833"/>
      <c r="L6" s="833"/>
      <c r="M6" s="834"/>
      <c r="O6" s="778" t="s">
        <v>801</v>
      </c>
      <c r="P6" s="775" t="s">
        <v>699</v>
      </c>
      <c r="Q6" s="776"/>
      <c r="R6" s="777"/>
      <c r="S6" s="26">
        <v>480</v>
      </c>
      <c r="T6" s="25"/>
      <c r="U6" s="772" t="s">
        <v>691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609</v>
      </c>
      <c r="C7" s="751"/>
      <c r="D7" s="752"/>
      <c r="E7" s="35">
        <v>500</v>
      </c>
      <c r="F7" s="25"/>
      <c r="G7" s="824" t="s">
        <v>599</v>
      </c>
      <c r="H7" s="825"/>
      <c r="I7" s="825"/>
      <c r="J7" s="825"/>
      <c r="K7" s="825"/>
      <c r="L7" s="825"/>
      <c r="M7" s="826"/>
      <c r="O7" s="779"/>
      <c r="P7" s="750" t="s">
        <v>700</v>
      </c>
      <c r="Q7" s="751"/>
      <c r="R7" s="752"/>
      <c r="S7" s="25">
        <v>420</v>
      </c>
      <c r="T7" s="25"/>
      <c r="U7" s="753" t="s">
        <v>692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610</v>
      </c>
      <c r="C8" s="751"/>
      <c r="D8" s="752"/>
      <c r="E8" s="35">
        <v>640</v>
      </c>
      <c r="F8" s="25"/>
      <c r="G8" s="824" t="s">
        <v>600</v>
      </c>
      <c r="H8" s="825"/>
      <c r="I8" s="825"/>
      <c r="J8" s="825"/>
      <c r="K8" s="825"/>
      <c r="L8" s="825"/>
      <c r="M8" s="826"/>
      <c r="O8" s="779"/>
      <c r="P8" s="750" t="s">
        <v>701</v>
      </c>
      <c r="Q8" s="751"/>
      <c r="R8" s="752"/>
      <c r="S8" s="25">
        <v>340</v>
      </c>
      <c r="T8" s="25"/>
      <c r="U8" s="753" t="s">
        <v>693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611</v>
      </c>
      <c r="C9" s="751"/>
      <c r="D9" s="752"/>
      <c r="E9" s="35">
        <v>430</v>
      </c>
      <c r="F9" s="25"/>
      <c r="G9" s="824" t="s">
        <v>601</v>
      </c>
      <c r="H9" s="825"/>
      <c r="I9" s="825"/>
      <c r="J9" s="825"/>
      <c r="K9" s="825"/>
      <c r="L9" s="825"/>
      <c r="M9" s="826"/>
      <c r="O9" s="779"/>
      <c r="P9" s="750" t="s">
        <v>702</v>
      </c>
      <c r="Q9" s="751"/>
      <c r="R9" s="752"/>
      <c r="S9" s="25">
        <v>530</v>
      </c>
      <c r="T9" s="25"/>
      <c r="U9" s="753" t="s">
        <v>694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612</v>
      </c>
      <c r="C10" s="751"/>
      <c r="D10" s="752"/>
      <c r="E10" s="35">
        <v>340</v>
      </c>
      <c r="F10" s="25"/>
      <c r="G10" s="824" t="s">
        <v>602</v>
      </c>
      <c r="H10" s="825"/>
      <c r="I10" s="825"/>
      <c r="J10" s="825"/>
      <c r="K10" s="825"/>
      <c r="L10" s="825"/>
      <c r="M10" s="826"/>
      <c r="O10" s="779"/>
      <c r="P10" s="750" t="s">
        <v>703</v>
      </c>
      <c r="Q10" s="751"/>
      <c r="R10" s="752"/>
      <c r="S10" s="25">
        <v>600</v>
      </c>
      <c r="T10" s="25"/>
      <c r="U10" s="753" t="s">
        <v>695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613</v>
      </c>
      <c r="C11" s="751"/>
      <c r="D11" s="752"/>
      <c r="E11" s="35">
        <v>810</v>
      </c>
      <c r="F11" s="25"/>
      <c r="G11" s="824" t="s">
        <v>603</v>
      </c>
      <c r="H11" s="825"/>
      <c r="I11" s="825"/>
      <c r="J11" s="825"/>
      <c r="K11" s="825"/>
      <c r="L11" s="825"/>
      <c r="M11" s="826"/>
      <c r="O11" s="779"/>
      <c r="P11" s="750" t="s">
        <v>704</v>
      </c>
      <c r="Q11" s="751"/>
      <c r="R11" s="752"/>
      <c r="S11" s="25">
        <v>600</v>
      </c>
      <c r="T11" s="25"/>
      <c r="U11" s="753" t="s">
        <v>696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0" t="s">
        <v>614</v>
      </c>
      <c r="C12" s="751"/>
      <c r="D12" s="752"/>
      <c r="E12" s="35">
        <v>180</v>
      </c>
      <c r="F12" s="25"/>
      <c r="G12" s="824" t="s">
        <v>604</v>
      </c>
      <c r="H12" s="825"/>
      <c r="I12" s="825"/>
      <c r="J12" s="825"/>
      <c r="K12" s="825"/>
      <c r="L12" s="825"/>
      <c r="M12" s="826"/>
      <c r="O12" s="779"/>
      <c r="P12" s="750" t="s">
        <v>705</v>
      </c>
      <c r="Q12" s="751"/>
      <c r="R12" s="752"/>
      <c r="S12" s="25">
        <v>450</v>
      </c>
      <c r="T12" s="25"/>
      <c r="U12" s="753" t="s">
        <v>697</v>
      </c>
      <c r="V12" s="754"/>
      <c r="W12" s="754"/>
      <c r="X12" s="754"/>
      <c r="Y12" s="754"/>
      <c r="Z12" s="754"/>
      <c r="AA12" s="755"/>
    </row>
    <row r="13" spans="1:27" ht="12.75" customHeight="1">
      <c r="A13" s="779"/>
      <c r="B13" s="750" t="s">
        <v>615</v>
      </c>
      <c r="C13" s="751"/>
      <c r="D13" s="752"/>
      <c r="E13" s="35">
        <v>260</v>
      </c>
      <c r="F13" s="25"/>
      <c r="G13" s="824" t="s">
        <v>605</v>
      </c>
      <c r="H13" s="825"/>
      <c r="I13" s="825"/>
      <c r="J13" s="825"/>
      <c r="K13" s="825"/>
      <c r="L13" s="825"/>
      <c r="M13" s="826"/>
      <c r="O13" s="779"/>
      <c r="P13" s="759" t="s">
        <v>706</v>
      </c>
      <c r="Q13" s="760"/>
      <c r="R13" s="761"/>
      <c r="S13" s="25">
        <v>520</v>
      </c>
      <c r="T13" s="25"/>
      <c r="U13" s="765" t="s">
        <v>698</v>
      </c>
      <c r="V13" s="766"/>
      <c r="W13" s="766"/>
      <c r="X13" s="766"/>
      <c r="Y13" s="766"/>
      <c r="Z13" s="766"/>
      <c r="AA13" s="767"/>
    </row>
    <row r="14" spans="1:27" ht="12.75" customHeight="1">
      <c r="A14" s="779"/>
      <c r="B14" s="750" t="s">
        <v>616</v>
      </c>
      <c r="C14" s="751"/>
      <c r="D14" s="752"/>
      <c r="E14" s="35">
        <v>190</v>
      </c>
      <c r="F14" s="25"/>
      <c r="G14" s="824" t="s">
        <v>606</v>
      </c>
      <c r="H14" s="825"/>
      <c r="I14" s="825"/>
      <c r="J14" s="825"/>
      <c r="K14" s="825"/>
      <c r="L14" s="825"/>
      <c r="M14" s="826"/>
      <c r="O14" s="780"/>
      <c r="P14" s="827" t="s">
        <v>9</v>
      </c>
      <c r="Q14" s="827"/>
      <c r="R14" s="828"/>
      <c r="S14" s="29">
        <f>SUM(S4:S13)</f>
        <v>3940</v>
      </c>
      <c r="T14" s="29">
        <f>SUM(T4:T13)</f>
        <v>0</v>
      </c>
      <c r="U14" s="747"/>
      <c r="V14" s="748"/>
      <c r="W14" s="748"/>
      <c r="X14" s="748"/>
      <c r="Y14" s="748"/>
      <c r="Z14" s="748"/>
      <c r="AA14" s="749"/>
    </row>
    <row r="15" spans="1:27" ht="12.75" customHeight="1">
      <c r="A15" s="779"/>
      <c r="B15" s="759" t="s">
        <v>617</v>
      </c>
      <c r="C15" s="760"/>
      <c r="D15" s="761"/>
      <c r="E15" s="35">
        <v>480</v>
      </c>
      <c r="F15" s="25"/>
      <c r="G15" s="835" t="s">
        <v>607</v>
      </c>
      <c r="H15" s="836"/>
      <c r="I15" s="836"/>
      <c r="J15" s="836"/>
      <c r="K15" s="836"/>
      <c r="L15" s="836"/>
      <c r="M15" s="837"/>
      <c r="O15" s="778" t="s">
        <v>802</v>
      </c>
      <c r="P15" s="775" t="s">
        <v>720</v>
      </c>
      <c r="Q15" s="776"/>
      <c r="R15" s="777"/>
      <c r="S15" s="26">
        <v>610</v>
      </c>
      <c r="T15" s="25"/>
      <c r="U15" s="772" t="s">
        <v>707</v>
      </c>
      <c r="V15" s="773"/>
      <c r="W15" s="773"/>
      <c r="X15" s="773"/>
      <c r="Y15" s="773"/>
      <c r="Z15" s="773"/>
      <c r="AA15" s="774"/>
    </row>
    <row r="16" spans="1:27" ht="12.75" customHeight="1">
      <c r="A16" s="780"/>
      <c r="B16" s="827" t="s">
        <v>9</v>
      </c>
      <c r="C16" s="827"/>
      <c r="D16" s="828"/>
      <c r="E16" s="36">
        <f>SUM(E6:E15)</f>
        <v>4230</v>
      </c>
      <c r="F16" s="29">
        <f>SUM(F6:F15)</f>
        <v>0</v>
      </c>
      <c r="G16" s="747"/>
      <c r="H16" s="748"/>
      <c r="I16" s="748"/>
      <c r="J16" s="748"/>
      <c r="K16" s="748"/>
      <c r="L16" s="748"/>
      <c r="M16" s="749"/>
      <c r="O16" s="779"/>
      <c r="P16" s="750" t="s">
        <v>721</v>
      </c>
      <c r="Q16" s="751"/>
      <c r="R16" s="752"/>
      <c r="S16" s="25">
        <v>400</v>
      </c>
      <c r="T16" s="25"/>
      <c r="U16" s="753" t="s">
        <v>708</v>
      </c>
      <c r="V16" s="754"/>
      <c r="W16" s="754"/>
      <c r="X16" s="754"/>
      <c r="Y16" s="754"/>
      <c r="Z16" s="754"/>
      <c r="AA16" s="755"/>
    </row>
    <row r="17" spans="1:27" ht="12.75" customHeight="1">
      <c r="A17" s="778" t="s">
        <v>797</v>
      </c>
      <c r="B17" s="775" t="s">
        <v>626</v>
      </c>
      <c r="C17" s="776"/>
      <c r="D17" s="777"/>
      <c r="E17" s="39">
        <v>400</v>
      </c>
      <c r="F17" s="25"/>
      <c r="G17" s="772" t="s">
        <v>1085</v>
      </c>
      <c r="H17" s="773"/>
      <c r="I17" s="773"/>
      <c r="J17" s="773"/>
      <c r="K17" s="773"/>
      <c r="L17" s="773"/>
      <c r="M17" s="774"/>
      <c r="O17" s="779"/>
      <c r="P17" s="750" t="s">
        <v>722</v>
      </c>
      <c r="Q17" s="751"/>
      <c r="R17" s="752"/>
      <c r="S17" s="25">
        <v>640</v>
      </c>
      <c r="T17" s="25"/>
      <c r="U17" s="753" t="s">
        <v>709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627</v>
      </c>
      <c r="C18" s="751"/>
      <c r="D18" s="752"/>
      <c r="E18" s="35">
        <v>600</v>
      </c>
      <c r="F18" s="25"/>
      <c r="G18" s="753" t="s">
        <v>1086</v>
      </c>
      <c r="H18" s="754"/>
      <c r="I18" s="754"/>
      <c r="J18" s="754"/>
      <c r="K18" s="754"/>
      <c r="L18" s="754"/>
      <c r="M18" s="755"/>
      <c r="O18" s="779"/>
      <c r="P18" s="750" t="s">
        <v>723</v>
      </c>
      <c r="Q18" s="751"/>
      <c r="R18" s="752"/>
      <c r="S18" s="35">
        <v>640</v>
      </c>
      <c r="T18" s="25"/>
      <c r="U18" s="753" t="s">
        <v>710</v>
      </c>
      <c r="V18" s="754"/>
      <c r="W18" s="754"/>
      <c r="X18" s="754"/>
      <c r="Y18" s="754"/>
      <c r="Z18" s="754"/>
      <c r="AA18" s="755"/>
    </row>
    <row r="19" spans="1:27" ht="12.75" customHeight="1">
      <c r="A19" s="779"/>
      <c r="B19" s="750" t="s">
        <v>628</v>
      </c>
      <c r="C19" s="751"/>
      <c r="D19" s="752"/>
      <c r="E19" s="35">
        <v>400</v>
      </c>
      <c r="F19" s="25"/>
      <c r="G19" s="753" t="s">
        <v>618</v>
      </c>
      <c r="H19" s="754"/>
      <c r="I19" s="754"/>
      <c r="J19" s="754"/>
      <c r="K19" s="754"/>
      <c r="L19" s="754"/>
      <c r="M19" s="755"/>
      <c r="O19" s="779"/>
      <c r="P19" s="750" t="s">
        <v>724</v>
      </c>
      <c r="Q19" s="751"/>
      <c r="R19" s="752"/>
      <c r="S19" s="25">
        <v>700</v>
      </c>
      <c r="T19" s="25"/>
      <c r="U19" s="753" t="s">
        <v>711</v>
      </c>
      <c r="V19" s="754"/>
      <c r="W19" s="754"/>
      <c r="X19" s="754"/>
      <c r="Y19" s="754"/>
      <c r="Z19" s="754"/>
      <c r="AA19" s="755"/>
    </row>
    <row r="20" spans="1:27" ht="12.75" customHeight="1">
      <c r="A20" s="779"/>
      <c r="B20" s="750" t="s">
        <v>629</v>
      </c>
      <c r="C20" s="751"/>
      <c r="D20" s="752"/>
      <c r="E20" s="35">
        <v>420</v>
      </c>
      <c r="F20" s="25"/>
      <c r="G20" s="753" t="s">
        <v>619</v>
      </c>
      <c r="H20" s="754"/>
      <c r="I20" s="754"/>
      <c r="J20" s="754"/>
      <c r="K20" s="754"/>
      <c r="L20" s="754"/>
      <c r="M20" s="755"/>
      <c r="O20" s="779"/>
      <c r="P20" s="750" t="s">
        <v>725</v>
      </c>
      <c r="Q20" s="751"/>
      <c r="R20" s="752"/>
      <c r="S20" s="25">
        <v>400</v>
      </c>
      <c r="T20" s="25"/>
      <c r="U20" s="753" t="s">
        <v>712</v>
      </c>
      <c r="V20" s="754"/>
      <c r="W20" s="754"/>
      <c r="X20" s="754"/>
      <c r="Y20" s="754"/>
      <c r="Z20" s="754"/>
      <c r="AA20" s="755"/>
    </row>
    <row r="21" spans="1:27" ht="12.75" customHeight="1">
      <c r="A21" s="779"/>
      <c r="B21" s="750" t="s">
        <v>630</v>
      </c>
      <c r="C21" s="751"/>
      <c r="D21" s="752"/>
      <c r="E21" s="25">
        <v>380</v>
      </c>
      <c r="F21" s="25"/>
      <c r="G21" s="753" t="s">
        <v>620</v>
      </c>
      <c r="H21" s="754"/>
      <c r="I21" s="754"/>
      <c r="J21" s="754"/>
      <c r="K21" s="754"/>
      <c r="L21" s="754"/>
      <c r="M21" s="755"/>
      <c r="O21" s="779"/>
      <c r="P21" s="750" t="s">
        <v>726</v>
      </c>
      <c r="Q21" s="751"/>
      <c r="R21" s="752"/>
      <c r="S21" s="25">
        <v>610</v>
      </c>
      <c r="T21" s="25"/>
      <c r="U21" s="753" t="s">
        <v>713</v>
      </c>
      <c r="V21" s="754"/>
      <c r="W21" s="754"/>
      <c r="X21" s="754"/>
      <c r="Y21" s="754"/>
      <c r="Z21" s="754"/>
      <c r="AA21" s="755"/>
    </row>
    <row r="22" spans="1:27" ht="12.75" customHeight="1">
      <c r="A22" s="779"/>
      <c r="B22" s="750" t="s">
        <v>631</v>
      </c>
      <c r="C22" s="751"/>
      <c r="D22" s="752"/>
      <c r="E22" s="25">
        <v>340</v>
      </c>
      <c r="F22" s="25"/>
      <c r="G22" s="753" t="s">
        <v>621</v>
      </c>
      <c r="H22" s="754"/>
      <c r="I22" s="754"/>
      <c r="J22" s="754"/>
      <c r="K22" s="754"/>
      <c r="L22" s="754"/>
      <c r="M22" s="755"/>
      <c r="O22" s="779"/>
      <c r="P22" s="750" t="s">
        <v>727</v>
      </c>
      <c r="Q22" s="751"/>
      <c r="R22" s="752"/>
      <c r="S22" s="25">
        <v>270</v>
      </c>
      <c r="T22" s="25"/>
      <c r="U22" s="753" t="s">
        <v>714</v>
      </c>
      <c r="V22" s="754"/>
      <c r="W22" s="754"/>
      <c r="X22" s="754"/>
      <c r="Y22" s="754"/>
      <c r="Z22" s="754"/>
      <c r="AA22" s="755"/>
    </row>
    <row r="23" spans="1:27" ht="12.75" customHeight="1">
      <c r="A23" s="779"/>
      <c r="B23" s="750" t="s">
        <v>632</v>
      </c>
      <c r="C23" s="751"/>
      <c r="D23" s="752"/>
      <c r="E23" s="25">
        <v>400</v>
      </c>
      <c r="F23" s="25"/>
      <c r="G23" s="753" t="s">
        <v>1087</v>
      </c>
      <c r="H23" s="754"/>
      <c r="I23" s="754"/>
      <c r="J23" s="754"/>
      <c r="K23" s="754"/>
      <c r="L23" s="754"/>
      <c r="M23" s="755"/>
      <c r="O23" s="779"/>
      <c r="P23" s="750" t="s">
        <v>728</v>
      </c>
      <c r="Q23" s="751"/>
      <c r="R23" s="752"/>
      <c r="S23" s="25">
        <v>340</v>
      </c>
      <c r="T23" s="25"/>
      <c r="U23" s="753" t="s">
        <v>715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633</v>
      </c>
      <c r="C24" s="751"/>
      <c r="D24" s="752"/>
      <c r="E24" s="25">
        <v>980</v>
      </c>
      <c r="F24" s="25"/>
      <c r="G24" s="753" t="s">
        <v>622</v>
      </c>
      <c r="H24" s="754"/>
      <c r="I24" s="754"/>
      <c r="J24" s="754"/>
      <c r="K24" s="754"/>
      <c r="L24" s="754"/>
      <c r="M24" s="755"/>
      <c r="O24" s="779"/>
      <c r="P24" s="750" t="s">
        <v>729</v>
      </c>
      <c r="Q24" s="751"/>
      <c r="R24" s="752"/>
      <c r="S24" s="25">
        <v>570</v>
      </c>
      <c r="T24" s="25"/>
      <c r="U24" s="753" t="s">
        <v>716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634</v>
      </c>
      <c r="C25" s="751"/>
      <c r="D25" s="752"/>
      <c r="E25" s="25">
        <v>530</v>
      </c>
      <c r="F25" s="25"/>
      <c r="G25" s="753" t="s">
        <v>623</v>
      </c>
      <c r="H25" s="754"/>
      <c r="I25" s="754"/>
      <c r="J25" s="754"/>
      <c r="K25" s="754"/>
      <c r="L25" s="754"/>
      <c r="M25" s="755"/>
      <c r="O25" s="779"/>
      <c r="P25" s="750" t="s">
        <v>730</v>
      </c>
      <c r="Q25" s="751"/>
      <c r="R25" s="752"/>
      <c r="S25" s="25">
        <v>420</v>
      </c>
      <c r="T25" s="25"/>
      <c r="U25" s="753" t="s">
        <v>717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635</v>
      </c>
      <c r="C26" s="751"/>
      <c r="D26" s="752"/>
      <c r="E26" s="25">
        <v>560</v>
      </c>
      <c r="F26" s="25"/>
      <c r="G26" s="753" t="s">
        <v>624</v>
      </c>
      <c r="H26" s="754"/>
      <c r="I26" s="754"/>
      <c r="J26" s="754"/>
      <c r="K26" s="754"/>
      <c r="L26" s="754"/>
      <c r="M26" s="755"/>
      <c r="O26" s="779"/>
      <c r="P26" s="750" t="s">
        <v>731</v>
      </c>
      <c r="Q26" s="751"/>
      <c r="R26" s="752"/>
      <c r="S26" s="25">
        <v>440</v>
      </c>
      <c r="T26" s="25"/>
      <c r="U26" s="753" t="s">
        <v>718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9" t="s">
        <v>636</v>
      </c>
      <c r="C27" s="760"/>
      <c r="D27" s="761"/>
      <c r="E27" s="25">
        <v>340</v>
      </c>
      <c r="F27" s="25"/>
      <c r="G27" s="765" t="s">
        <v>625</v>
      </c>
      <c r="H27" s="766"/>
      <c r="I27" s="766"/>
      <c r="J27" s="766"/>
      <c r="K27" s="766"/>
      <c r="L27" s="766"/>
      <c r="M27" s="767"/>
      <c r="O27" s="779"/>
      <c r="P27" s="759" t="s">
        <v>732</v>
      </c>
      <c r="Q27" s="760"/>
      <c r="R27" s="761"/>
      <c r="S27" s="25">
        <v>370</v>
      </c>
      <c r="T27" s="25"/>
      <c r="U27" s="765" t="s">
        <v>719</v>
      </c>
      <c r="V27" s="766"/>
      <c r="W27" s="766"/>
      <c r="X27" s="766"/>
      <c r="Y27" s="766"/>
      <c r="Z27" s="766"/>
      <c r="AA27" s="767"/>
    </row>
    <row r="28" spans="1:27" ht="12.75" customHeight="1">
      <c r="A28" s="780"/>
      <c r="B28" s="762" t="s">
        <v>10</v>
      </c>
      <c r="C28" s="763"/>
      <c r="D28" s="764"/>
      <c r="E28" s="29">
        <f>SUM(E17:E27)</f>
        <v>5350</v>
      </c>
      <c r="F28" s="29">
        <f>SUM(F17:F27)</f>
        <v>0</v>
      </c>
      <c r="G28" s="747"/>
      <c r="H28" s="748"/>
      <c r="I28" s="748"/>
      <c r="J28" s="748"/>
      <c r="K28" s="748"/>
      <c r="L28" s="748"/>
      <c r="M28" s="749"/>
      <c r="O28" s="780"/>
      <c r="P28" s="762" t="s">
        <v>10</v>
      </c>
      <c r="Q28" s="763"/>
      <c r="R28" s="768"/>
      <c r="S28" s="29">
        <f>SUM(S15:S27)</f>
        <v>6410</v>
      </c>
      <c r="T28" s="29">
        <f>SUM(T15:T27)</f>
        <v>0</v>
      </c>
      <c r="U28" s="747"/>
      <c r="V28" s="748"/>
      <c r="W28" s="748"/>
      <c r="X28" s="748"/>
      <c r="Y28" s="748"/>
      <c r="Z28" s="748"/>
      <c r="AA28" s="749"/>
    </row>
    <row r="29" spans="1:27" ht="12.75" customHeight="1">
      <c r="A29" s="778" t="s">
        <v>798</v>
      </c>
      <c r="B29" s="841" t="s">
        <v>647</v>
      </c>
      <c r="C29" s="842"/>
      <c r="D29" s="843"/>
      <c r="E29" s="26">
        <v>390</v>
      </c>
      <c r="F29" s="25"/>
      <c r="G29" s="838" t="s">
        <v>637</v>
      </c>
      <c r="H29" s="839"/>
      <c r="I29" s="839"/>
      <c r="J29" s="839"/>
      <c r="K29" s="839"/>
      <c r="L29" s="839"/>
      <c r="M29" s="840"/>
      <c r="O29" s="778" t="s">
        <v>803</v>
      </c>
      <c r="P29" s="775" t="s">
        <v>741</v>
      </c>
      <c r="Q29" s="776"/>
      <c r="R29" s="777"/>
      <c r="S29" s="26">
        <v>390</v>
      </c>
      <c r="T29" s="25"/>
      <c r="U29" s="772" t="s">
        <v>733</v>
      </c>
      <c r="V29" s="773"/>
      <c r="W29" s="773"/>
      <c r="X29" s="773"/>
      <c r="Y29" s="773"/>
      <c r="Z29" s="773"/>
      <c r="AA29" s="774"/>
    </row>
    <row r="30" spans="1:27" ht="12.75" customHeight="1">
      <c r="A30" s="779"/>
      <c r="B30" s="750" t="s">
        <v>648</v>
      </c>
      <c r="C30" s="751"/>
      <c r="D30" s="752"/>
      <c r="E30" s="25">
        <v>200</v>
      </c>
      <c r="F30" s="25"/>
      <c r="G30" s="744" t="s">
        <v>638</v>
      </c>
      <c r="H30" s="745"/>
      <c r="I30" s="745"/>
      <c r="J30" s="745"/>
      <c r="K30" s="745"/>
      <c r="L30" s="745"/>
      <c r="M30" s="746"/>
      <c r="O30" s="779"/>
      <c r="P30" s="750" t="s">
        <v>742</v>
      </c>
      <c r="Q30" s="751"/>
      <c r="R30" s="752"/>
      <c r="S30" s="25">
        <v>430</v>
      </c>
      <c r="T30" s="25"/>
      <c r="U30" s="753" t="s">
        <v>734</v>
      </c>
      <c r="V30" s="754"/>
      <c r="W30" s="754"/>
      <c r="X30" s="754"/>
      <c r="Y30" s="754"/>
      <c r="Z30" s="754"/>
      <c r="AA30" s="755"/>
    </row>
    <row r="31" spans="1:27" ht="12.75" customHeight="1">
      <c r="A31" s="779"/>
      <c r="B31" s="750" t="s">
        <v>649</v>
      </c>
      <c r="C31" s="751"/>
      <c r="D31" s="752"/>
      <c r="E31" s="25">
        <v>350</v>
      </c>
      <c r="F31" s="25"/>
      <c r="G31" s="744" t="s">
        <v>639</v>
      </c>
      <c r="H31" s="745"/>
      <c r="I31" s="745"/>
      <c r="J31" s="745"/>
      <c r="K31" s="745"/>
      <c r="L31" s="745"/>
      <c r="M31" s="746"/>
      <c r="O31" s="779"/>
      <c r="P31" s="750" t="s">
        <v>743</v>
      </c>
      <c r="Q31" s="751"/>
      <c r="R31" s="752"/>
      <c r="S31" s="25">
        <v>620</v>
      </c>
      <c r="T31" s="25"/>
      <c r="U31" s="753" t="s">
        <v>735</v>
      </c>
      <c r="V31" s="754"/>
      <c r="W31" s="754"/>
      <c r="X31" s="754"/>
      <c r="Y31" s="754"/>
      <c r="Z31" s="754"/>
      <c r="AA31" s="755"/>
    </row>
    <row r="32" spans="1:27" ht="12.75" customHeight="1">
      <c r="A32" s="779"/>
      <c r="B32" s="750" t="s">
        <v>650</v>
      </c>
      <c r="C32" s="751"/>
      <c r="D32" s="752"/>
      <c r="E32" s="25">
        <v>400</v>
      </c>
      <c r="F32" s="25"/>
      <c r="G32" s="744" t="s">
        <v>640</v>
      </c>
      <c r="H32" s="745"/>
      <c r="I32" s="745"/>
      <c r="J32" s="745"/>
      <c r="K32" s="745"/>
      <c r="L32" s="745"/>
      <c r="M32" s="746"/>
      <c r="O32" s="779"/>
      <c r="P32" s="750" t="s">
        <v>744</v>
      </c>
      <c r="Q32" s="751"/>
      <c r="R32" s="752"/>
      <c r="S32" s="25">
        <v>540</v>
      </c>
      <c r="T32" s="25"/>
      <c r="U32" s="753" t="s">
        <v>736</v>
      </c>
      <c r="V32" s="754"/>
      <c r="W32" s="754"/>
      <c r="X32" s="754"/>
      <c r="Y32" s="754"/>
      <c r="Z32" s="754"/>
      <c r="AA32" s="755"/>
    </row>
    <row r="33" spans="1:27" ht="12.75" customHeight="1">
      <c r="A33" s="779"/>
      <c r="B33" s="750" t="s">
        <v>651</v>
      </c>
      <c r="C33" s="751"/>
      <c r="D33" s="752"/>
      <c r="E33" s="25">
        <v>490</v>
      </c>
      <c r="F33" s="25"/>
      <c r="G33" s="744" t="s">
        <v>641</v>
      </c>
      <c r="H33" s="745"/>
      <c r="I33" s="745"/>
      <c r="J33" s="745"/>
      <c r="K33" s="745"/>
      <c r="L33" s="745"/>
      <c r="M33" s="746"/>
      <c r="O33" s="779"/>
      <c r="P33" s="750" t="s">
        <v>745</v>
      </c>
      <c r="Q33" s="751"/>
      <c r="R33" s="752"/>
      <c r="S33" s="25">
        <v>260</v>
      </c>
      <c r="T33" s="25"/>
      <c r="U33" s="753" t="s">
        <v>737</v>
      </c>
      <c r="V33" s="754"/>
      <c r="W33" s="754"/>
      <c r="X33" s="754"/>
      <c r="Y33" s="754"/>
      <c r="Z33" s="754"/>
      <c r="AA33" s="755"/>
    </row>
    <row r="34" spans="1:27" ht="12.75" customHeight="1">
      <c r="A34" s="779"/>
      <c r="B34" s="750" t="s">
        <v>652</v>
      </c>
      <c r="C34" s="751"/>
      <c r="D34" s="752"/>
      <c r="E34" s="25">
        <v>350</v>
      </c>
      <c r="F34" s="25"/>
      <c r="G34" s="744" t="s">
        <v>642</v>
      </c>
      <c r="H34" s="745"/>
      <c r="I34" s="745"/>
      <c r="J34" s="745"/>
      <c r="K34" s="745"/>
      <c r="L34" s="745"/>
      <c r="M34" s="746"/>
      <c r="O34" s="779"/>
      <c r="P34" s="750" t="s">
        <v>746</v>
      </c>
      <c r="Q34" s="751"/>
      <c r="R34" s="752"/>
      <c r="S34" s="25">
        <v>380</v>
      </c>
      <c r="T34" s="25"/>
      <c r="U34" s="753" t="s">
        <v>738</v>
      </c>
      <c r="V34" s="754"/>
      <c r="W34" s="754"/>
      <c r="X34" s="754"/>
      <c r="Y34" s="754"/>
      <c r="Z34" s="754"/>
      <c r="AA34" s="755"/>
    </row>
    <row r="35" spans="1:27" ht="12.75" customHeight="1">
      <c r="A35" s="779"/>
      <c r="B35" s="750" t="s">
        <v>653</v>
      </c>
      <c r="C35" s="751"/>
      <c r="D35" s="752"/>
      <c r="E35" s="25">
        <v>730</v>
      </c>
      <c r="F35" s="25"/>
      <c r="G35" s="744" t="s">
        <v>643</v>
      </c>
      <c r="H35" s="745"/>
      <c r="I35" s="745"/>
      <c r="J35" s="745"/>
      <c r="K35" s="745"/>
      <c r="L35" s="745"/>
      <c r="M35" s="746"/>
      <c r="O35" s="779"/>
      <c r="P35" s="750" t="s">
        <v>747</v>
      </c>
      <c r="Q35" s="751"/>
      <c r="R35" s="752"/>
      <c r="S35" s="25">
        <v>450</v>
      </c>
      <c r="T35" s="25"/>
      <c r="U35" s="753" t="s">
        <v>739</v>
      </c>
      <c r="V35" s="754"/>
      <c r="W35" s="754"/>
      <c r="X35" s="754"/>
      <c r="Y35" s="754"/>
      <c r="Z35" s="754"/>
      <c r="AA35" s="755"/>
    </row>
    <row r="36" spans="1:27" ht="12.75" customHeight="1">
      <c r="A36" s="779"/>
      <c r="B36" s="750" t="s">
        <v>654</v>
      </c>
      <c r="C36" s="751"/>
      <c r="D36" s="752"/>
      <c r="E36" s="25">
        <v>450</v>
      </c>
      <c r="F36" s="25"/>
      <c r="G36" s="744" t="s">
        <v>644</v>
      </c>
      <c r="H36" s="745"/>
      <c r="I36" s="745"/>
      <c r="J36" s="745"/>
      <c r="K36" s="745"/>
      <c r="L36" s="745"/>
      <c r="M36" s="746"/>
      <c r="O36" s="779"/>
      <c r="P36" s="759" t="s">
        <v>748</v>
      </c>
      <c r="Q36" s="760"/>
      <c r="R36" s="761"/>
      <c r="S36" s="25">
        <v>340</v>
      </c>
      <c r="T36" s="25"/>
      <c r="U36" s="765" t="s">
        <v>740</v>
      </c>
      <c r="V36" s="766"/>
      <c r="W36" s="766"/>
      <c r="X36" s="766"/>
      <c r="Y36" s="766"/>
      <c r="Z36" s="766"/>
      <c r="AA36" s="767"/>
    </row>
    <row r="37" spans="1:27" ht="12.75" customHeight="1">
      <c r="A37" s="779"/>
      <c r="B37" s="750" t="s">
        <v>655</v>
      </c>
      <c r="C37" s="751"/>
      <c r="D37" s="752"/>
      <c r="E37" s="25">
        <v>620</v>
      </c>
      <c r="F37" s="25"/>
      <c r="G37" s="744" t="s">
        <v>645</v>
      </c>
      <c r="H37" s="745"/>
      <c r="I37" s="745"/>
      <c r="J37" s="745"/>
      <c r="K37" s="745"/>
      <c r="L37" s="745"/>
      <c r="M37" s="746"/>
      <c r="O37" s="780"/>
      <c r="P37" s="762" t="s">
        <v>10</v>
      </c>
      <c r="Q37" s="763"/>
      <c r="R37" s="768"/>
      <c r="S37" s="29">
        <f>SUM(S29:S36)</f>
        <v>3410</v>
      </c>
      <c r="T37" s="29">
        <f>SUM(T29:T36)</f>
        <v>0</v>
      </c>
      <c r="U37" s="747"/>
      <c r="V37" s="748"/>
      <c r="W37" s="748"/>
      <c r="X37" s="748"/>
      <c r="Y37" s="748"/>
      <c r="Z37" s="748"/>
      <c r="AA37" s="749"/>
    </row>
    <row r="38" spans="1:27" ht="12.75" customHeight="1">
      <c r="A38" s="779"/>
      <c r="B38" s="759" t="s">
        <v>656</v>
      </c>
      <c r="C38" s="760"/>
      <c r="D38" s="761"/>
      <c r="E38" s="25">
        <v>610</v>
      </c>
      <c r="F38" s="25"/>
      <c r="G38" s="810" t="s">
        <v>646</v>
      </c>
      <c r="H38" s="811"/>
      <c r="I38" s="811"/>
      <c r="J38" s="811"/>
      <c r="K38" s="811"/>
      <c r="L38" s="811"/>
      <c r="M38" s="812"/>
      <c r="O38" s="778" t="s">
        <v>804</v>
      </c>
      <c r="P38" s="775" t="s">
        <v>761</v>
      </c>
      <c r="Q38" s="776"/>
      <c r="R38" s="777"/>
      <c r="S38" s="26">
        <v>290</v>
      </c>
      <c r="T38" s="25"/>
      <c r="U38" s="806" t="s">
        <v>749</v>
      </c>
      <c r="V38" s="807"/>
      <c r="W38" s="807"/>
      <c r="X38" s="807"/>
      <c r="Y38" s="807"/>
      <c r="Z38" s="807"/>
      <c r="AA38" s="808"/>
    </row>
    <row r="39" spans="1:27" ht="12.75" customHeight="1">
      <c r="A39" s="780"/>
      <c r="B39" s="762" t="s">
        <v>10</v>
      </c>
      <c r="C39" s="763"/>
      <c r="D39" s="768"/>
      <c r="E39" s="29">
        <f>SUM(E29:E38)</f>
        <v>4590</v>
      </c>
      <c r="F39" s="29">
        <f>SUM(F29:F38)</f>
        <v>0</v>
      </c>
      <c r="G39" s="747"/>
      <c r="H39" s="748"/>
      <c r="I39" s="748"/>
      <c r="J39" s="748"/>
      <c r="K39" s="748"/>
      <c r="L39" s="748"/>
      <c r="M39" s="749"/>
      <c r="O39" s="779"/>
      <c r="P39" s="750" t="s">
        <v>762</v>
      </c>
      <c r="Q39" s="751"/>
      <c r="R39" s="752"/>
      <c r="S39" s="25">
        <v>310</v>
      </c>
      <c r="T39" s="25"/>
      <c r="U39" s="744" t="s">
        <v>750</v>
      </c>
      <c r="V39" s="745"/>
      <c r="W39" s="745"/>
      <c r="X39" s="745"/>
      <c r="Y39" s="745"/>
      <c r="Z39" s="745"/>
      <c r="AA39" s="746"/>
    </row>
    <row r="40" spans="1:27" ht="12.75" customHeight="1">
      <c r="A40" s="778" t="s">
        <v>799</v>
      </c>
      <c r="B40" s="775" t="s">
        <v>666</v>
      </c>
      <c r="C40" s="776"/>
      <c r="D40" s="777"/>
      <c r="E40" s="26">
        <v>660</v>
      </c>
      <c r="F40" s="25"/>
      <c r="G40" s="772" t="s">
        <v>657</v>
      </c>
      <c r="H40" s="773"/>
      <c r="I40" s="773"/>
      <c r="J40" s="773"/>
      <c r="K40" s="773"/>
      <c r="L40" s="773"/>
      <c r="M40" s="774"/>
      <c r="O40" s="779"/>
      <c r="P40" s="750" t="s">
        <v>763</v>
      </c>
      <c r="Q40" s="751"/>
      <c r="R40" s="752"/>
      <c r="S40" s="25">
        <v>290</v>
      </c>
      <c r="T40" s="25"/>
      <c r="U40" s="744" t="s">
        <v>751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667</v>
      </c>
      <c r="C41" s="751"/>
      <c r="D41" s="752"/>
      <c r="E41" s="25">
        <v>290</v>
      </c>
      <c r="F41" s="25"/>
      <c r="G41" s="753" t="s">
        <v>658</v>
      </c>
      <c r="H41" s="754"/>
      <c r="I41" s="754"/>
      <c r="J41" s="754"/>
      <c r="K41" s="754"/>
      <c r="L41" s="754"/>
      <c r="M41" s="755"/>
      <c r="O41" s="779"/>
      <c r="P41" s="750" t="s">
        <v>764</v>
      </c>
      <c r="Q41" s="751"/>
      <c r="R41" s="752"/>
      <c r="S41" s="25">
        <v>430</v>
      </c>
      <c r="T41" s="25"/>
      <c r="U41" s="744" t="s">
        <v>752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668</v>
      </c>
      <c r="C42" s="751"/>
      <c r="D42" s="752"/>
      <c r="E42" s="25">
        <v>330</v>
      </c>
      <c r="F42" s="25"/>
      <c r="G42" s="753" t="s">
        <v>659</v>
      </c>
      <c r="H42" s="754"/>
      <c r="I42" s="754"/>
      <c r="J42" s="754"/>
      <c r="K42" s="754"/>
      <c r="L42" s="754"/>
      <c r="M42" s="755"/>
      <c r="O42" s="779"/>
      <c r="P42" s="750" t="s">
        <v>765</v>
      </c>
      <c r="Q42" s="751"/>
      <c r="R42" s="752"/>
      <c r="S42" s="25">
        <v>270</v>
      </c>
      <c r="T42" s="25"/>
      <c r="U42" s="744" t="s">
        <v>753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669</v>
      </c>
      <c r="C43" s="751"/>
      <c r="D43" s="752"/>
      <c r="E43" s="25">
        <v>410</v>
      </c>
      <c r="F43" s="25"/>
      <c r="G43" s="753" t="s">
        <v>660</v>
      </c>
      <c r="H43" s="754"/>
      <c r="I43" s="754"/>
      <c r="J43" s="754"/>
      <c r="K43" s="754"/>
      <c r="L43" s="754"/>
      <c r="M43" s="755"/>
      <c r="O43" s="779"/>
      <c r="P43" s="750" t="s">
        <v>766</v>
      </c>
      <c r="Q43" s="751"/>
      <c r="R43" s="752"/>
      <c r="S43" s="25">
        <v>380</v>
      </c>
      <c r="T43" s="25"/>
      <c r="U43" s="744" t="s">
        <v>754</v>
      </c>
      <c r="V43" s="745"/>
      <c r="W43" s="745"/>
      <c r="X43" s="745"/>
      <c r="Y43" s="745"/>
      <c r="Z43" s="745"/>
      <c r="AA43" s="746"/>
    </row>
    <row r="44" spans="1:27" ht="12.75" customHeight="1">
      <c r="A44" s="779"/>
      <c r="B44" s="750" t="s">
        <v>670</v>
      </c>
      <c r="C44" s="751"/>
      <c r="D44" s="752"/>
      <c r="E44" s="25">
        <v>420</v>
      </c>
      <c r="F44" s="25"/>
      <c r="G44" s="753" t="s">
        <v>661</v>
      </c>
      <c r="H44" s="754"/>
      <c r="I44" s="754"/>
      <c r="J44" s="754"/>
      <c r="K44" s="754"/>
      <c r="L44" s="754"/>
      <c r="M44" s="755"/>
      <c r="O44" s="779"/>
      <c r="P44" s="750" t="s">
        <v>767</v>
      </c>
      <c r="Q44" s="751"/>
      <c r="R44" s="752"/>
      <c r="S44" s="25">
        <v>420</v>
      </c>
      <c r="T44" s="25"/>
      <c r="U44" s="744" t="s">
        <v>755</v>
      </c>
      <c r="V44" s="745"/>
      <c r="W44" s="745"/>
      <c r="X44" s="745"/>
      <c r="Y44" s="745"/>
      <c r="Z44" s="745"/>
      <c r="AA44" s="746"/>
    </row>
    <row r="45" spans="1:27" ht="12.75" customHeight="1">
      <c r="A45" s="779"/>
      <c r="B45" s="750" t="s">
        <v>671</v>
      </c>
      <c r="C45" s="751"/>
      <c r="D45" s="752"/>
      <c r="E45" s="25">
        <v>350</v>
      </c>
      <c r="F45" s="25"/>
      <c r="G45" s="753" t="s">
        <v>662</v>
      </c>
      <c r="H45" s="754"/>
      <c r="I45" s="754"/>
      <c r="J45" s="754"/>
      <c r="K45" s="754"/>
      <c r="L45" s="754"/>
      <c r="M45" s="755"/>
      <c r="O45" s="779"/>
      <c r="P45" s="750" t="s">
        <v>768</v>
      </c>
      <c r="Q45" s="751"/>
      <c r="R45" s="752"/>
      <c r="S45" s="25">
        <v>650</v>
      </c>
      <c r="T45" s="25"/>
      <c r="U45" s="744" t="s">
        <v>756</v>
      </c>
      <c r="V45" s="745"/>
      <c r="W45" s="745"/>
      <c r="X45" s="745"/>
      <c r="Y45" s="745"/>
      <c r="Z45" s="745"/>
      <c r="AA45" s="746"/>
    </row>
    <row r="46" spans="1:27" ht="12.75" customHeight="1">
      <c r="A46" s="779"/>
      <c r="B46" s="750" t="s">
        <v>672</v>
      </c>
      <c r="C46" s="751"/>
      <c r="D46" s="752"/>
      <c r="E46" s="25">
        <v>260</v>
      </c>
      <c r="F46" s="25"/>
      <c r="G46" s="753" t="s">
        <v>663</v>
      </c>
      <c r="H46" s="754"/>
      <c r="I46" s="754"/>
      <c r="J46" s="754"/>
      <c r="K46" s="754"/>
      <c r="L46" s="754"/>
      <c r="M46" s="755"/>
      <c r="O46" s="779"/>
      <c r="P46" s="750" t="s">
        <v>769</v>
      </c>
      <c r="Q46" s="751"/>
      <c r="R46" s="752"/>
      <c r="S46" s="25">
        <v>340</v>
      </c>
      <c r="T46" s="25"/>
      <c r="U46" s="744" t="s">
        <v>757</v>
      </c>
      <c r="V46" s="745"/>
      <c r="W46" s="745"/>
      <c r="X46" s="745"/>
      <c r="Y46" s="745"/>
      <c r="Z46" s="745"/>
      <c r="AA46" s="746"/>
    </row>
    <row r="47" spans="1:27" ht="12.75" customHeight="1">
      <c r="A47" s="779"/>
      <c r="B47" s="750" t="s">
        <v>673</v>
      </c>
      <c r="C47" s="751"/>
      <c r="D47" s="752"/>
      <c r="E47" s="25">
        <v>360</v>
      </c>
      <c r="F47" s="25"/>
      <c r="G47" s="753" t="s">
        <v>664</v>
      </c>
      <c r="H47" s="754"/>
      <c r="I47" s="754"/>
      <c r="J47" s="754"/>
      <c r="K47" s="754"/>
      <c r="L47" s="754"/>
      <c r="M47" s="755"/>
      <c r="O47" s="779"/>
      <c r="P47" s="750" t="s">
        <v>770</v>
      </c>
      <c r="Q47" s="751"/>
      <c r="R47" s="752"/>
      <c r="S47" s="25">
        <v>460</v>
      </c>
      <c r="T47" s="25"/>
      <c r="U47" s="744" t="s">
        <v>758</v>
      </c>
      <c r="V47" s="745"/>
      <c r="W47" s="745"/>
      <c r="X47" s="745"/>
      <c r="Y47" s="745"/>
      <c r="Z47" s="745"/>
      <c r="AA47" s="746"/>
    </row>
    <row r="48" spans="1:27" ht="12.75" customHeight="1">
      <c r="A48" s="779"/>
      <c r="B48" s="759" t="s">
        <v>674</v>
      </c>
      <c r="C48" s="760"/>
      <c r="D48" s="761"/>
      <c r="E48" s="25">
        <v>510</v>
      </c>
      <c r="F48" s="25"/>
      <c r="G48" s="765" t="s">
        <v>665</v>
      </c>
      <c r="H48" s="766"/>
      <c r="I48" s="766"/>
      <c r="J48" s="766"/>
      <c r="K48" s="766"/>
      <c r="L48" s="766"/>
      <c r="M48" s="767"/>
      <c r="O48" s="779"/>
      <c r="P48" s="750" t="s">
        <v>771</v>
      </c>
      <c r="Q48" s="751"/>
      <c r="R48" s="752"/>
      <c r="S48" s="35">
        <v>670</v>
      </c>
      <c r="T48" s="25"/>
      <c r="U48" s="744" t="s">
        <v>759</v>
      </c>
      <c r="V48" s="745"/>
      <c r="W48" s="745"/>
      <c r="X48" s="745"/>
      <c r="Y48" s="745"/>
      <c r="Z48" s="745"/>
      <c r="AA48" s="746"/>
    </row>
    <row r="49" spans="1:27" ht="12.75" customHeight="1">
      <c r="A49" s="780"/>
      <c r="B49" s="762" t="s">
        <v>10</v>
      </c>
      <c r="C49" s="763"/>
      <c r="D49" s="764"/>
      <c r="E49" s="29">
        <f>SUM(E40:E48)</f>
        <v>3590</v>
      </c>
      <c r="F49" s="29">
        <f>SUM(F40:F48)</f>
        <v>0</v>
      </c>
      <c r="G49" s="747"/>
      <c r="H49" s="748"/>
      <c r="I49" s="748"/>
      <c r="J49" s="748"/>
      <c r="K49" s="748"/>
      <c r="L49" s="748"/>
      <c r="M49" s="749"/>
      <c r="O49" s="779"/>
      <c r="P49" s="759" t="s">
        <v>772</v>
      </c>
      <c r="Q49" s="760"/>
      <c r="R49" s="761"/>
      <c r="S49" s="25">
        <v>620</v>
      </c>
      <c r="T49" s="25"/>
      <c r="U49" s="810" t="s">
        <v>760</v>
      </c>
      <c r="V49" s="811"/>
      <c r="W49" s="811"/>
      <c r="X49" s="811"/>
      <c r="Y49" s="811"/>
      <c r="Z49" s="811"/>
      <c r="AA49" s="812"/>
    </row>
    <row r="50" spans="1:27" ht="12.75" customHeight="1">
      <c r="A50" s="778" t="s">
        <v>800</v>
      </c>
      <c r="B50" s="775" t="s">
        <v>683</v>
      </c>
      <c r="C50" s="776"/>
      <c r="D50" s="777"/>
      <c r="E50" s="26">
        <v>670</v>
      </c>
      <c r="F50" s="25"/>
      <c r="G50" s="772" t="s">
        <v>675</v>
      </c>
      <c r="H50" s="773"/>
      <c r="I50" s="773"/>
      <c r="J50" s="773"/>
      <c r="K50" s="773"/>
      <c r="L50" s="773"/>
      <c r="M50" s="774"/>
      <c r="O50" s="780"/>
      <c r="P50" s="762" t="s">
        <v>10</v>
      </c>
      <c r="Q50" s="763"/>
      <c r="R50" s="768"/>
      <c r="S50" s="29">
        <f>SUM(S38:S49)</f>
        <v>5130</v>
      </c>
      <c r="T50" s="29">
        <f>SUM(T38:T49)</f>
        <v>0</v>
      </c>
      <c r="U50" s="747"/>
      <c r="V50" s="748"/>
      <c r="W50" s="748"/>
      <c r="X50" s="748"/>
      <c r="Y50" s="748"/>
      <c r="Z50" s="748"/>
      <c r="AA50" s="749"/>
    </row>
    <row r="51" spans="1:27" ht="12.75" customHeight="1">
      <c r="A51" s="779"/>
      <c r="B51" s="750" t="s">
        <v>684</v>
      </c>
      <c r="C51" s="751"/>
      <c r="D51" s="752"/>
      <c r="E51" s="25">
        <v>340</v>
      </c>
      <c r="F51" s="25"/>
      <c r="G51" s="753" t="s">
        <v>676</v>
      </c>
      <c r="H51" s="754"/>
      <c r="I51" s="754"/>
      <c r="J51" s="754"/>
      <c r="K51" s="754"/>
      <c r="L51" s="754"/>
      <c r="M51" s="755"/>
      <c r="O51" s="778" t="s">
        <v>1278</v>
      </c>
      <c r="P51" s="750" t="s">
        <v>781</v>
      </c>
      <c r="Q51" s="751"/>
      <c r="R51" s="752"/>
      <c r="S51" s="25">
        <v>310</v>
      </c>
      <c r="T51" s="25"/>
      <c r="U51" s="753" t="s">
        <v>774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685</v>
      </c>
      <c r="C52" s="751"/>
      <c r="D52" s="752"/>
      <c r="E52" s="25">
        <v>360</v>
      </c>
      <c r="F52" s="25"/>
      <c r="G52" s="753" t="s">
        <v>677</v>
      </c>
      <c r="H52" s="754"/>
      <c r="I52" s="754"/>
      <c r="J52" s="754"/>
      <c r="K52" s="754"/>
      <c r="L52" s="754"/>
      <c r="M52" s="755"/>
      <c r="O52" s="779"/>
      <c r="P52" s="750" t="s">
        <v>782</v>
      </c>
      <c r="Q52" s="751"/>
      <c r="R52" s="752"/>
      <c r="S52" s="25">
        <v>380</v>
      </c>
      <c r="T52" s="25"/>
      <c r="U52" s="753" t="s">
        <v>775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0" t="s">
        <v>686</v>
      </c>
      <c r="C53" s="751"/>
      <c r="D53" s="752"/>
      <c r="E53" s="25">
        <v>410</v>
      </c>
      <c r="F53" s="25"/>
      <c r="G53" s="753" t="s">
        <v>678</v>
      </c>
      <c r="H53" s="754"/>
      <c r="I53" s="754"/>
      <c r="J53" s="754"/>
      <c r="K53" s="754"/>
      <c r="L53" s="754"/>
      <c r="M53" s="755"/>
      <c r="O53" s="779"/>
      <c r="P53" s="750" t="s">
        <v>783</v>
      </c>
      <c r="Q53" s="751"/>
      <c r="R53" s="752"/>
      <c r="S53" s="25">
        <v>360</v>
      </c>
      <c r="T53" s="25"/>
      <c r="U53" s="753" t="s">
        <v>776</v>
      </c>
      <c r="V53" s="754"/>
      <c r="W53" s="754"/>
      <c r="X53" s="754"/>
      <c r="Y53" s="754"/>
      <c r="Z53" s="754"/>
      <c r="AA53" s="755"/>
    </row>
    <row r="54" spans="1:27" ht="12.75" customHeight="1">
      <c r="A54" s="779"/>
      <c r="B54" s="750" t="s">
        <v>687</v>
      </c>
      <c r="C54" s="751"/>
      <c r="D54" s="752"/>
      <c r="E54" s="25">
        <v>540</v>
      </c>
      <c r="F54" s="25"/>
      <c r="G54" s="753" t="s">
        <v>679</v>
      </c>
      <c r="H54" s="754"/>
      <c r="I54" s="754"/>
      <c r="J54" s="754"/>
      <c r="K54" s="754"/>
      <c r="L54" s="754"/>
      <c r="M54" s="755"/>
      <c r="O54" s="779"/>
      <c r="P54" s="750" t="s">
        <v>784</v>
      </c>
      <c r="Q54" s="751"/>
      <c r="R54" s="752"/>
      <c r="S54" s="25">
        <v>330</v>
      </c>
      <c r="T54" s="25"/>
      <c r="U54" s="753" t="s">
        <v>777</v>
      </c>
      <c r="V54" s="754"/>
      <c r="W54" s="754"/>
      <c r="X54" s="754"/>
      <c r="Y54" s="754"/>
      <c r="Z54" s="754"/>
      <c r="AA54" s="755"/>
    </row>
    <row r="55" spans="1:27" ht="12.75" customHeight="1">
      <c r="A55" s="779"/>
      <c r="B55" s="750" t="s">
        <v>688</v>
      </c>
      <c r="C55" s="751"/>
      <c r="D55" s="752"/>
      <c r="E55" s="25">
        <v>400</v>
      </c>
      <c r="F55" s="25"/>
      <c r="G55" s="753" t="s">
        <v>680</v>
      </c>
      <c r="H55" s="754"/>
      <c r="I55" s="754"/>
      <c r="J55" s="754"/>
      <c r="K55" s="754"/>
      <c r="L55" s="754"/>
      <c r="M55" s="755"/>
      <c r="O55" s="779"/>
      <c r="P55" s="750" t="s">
        <v>785</v>
      </c>
      <c r="Q55" s="751"/>
      <c r="R55" s="752"/>
      <c r="S55" s="25">
        <v>330</v>
      </c>
      <c r="T55" s="25"/>
      <c r="U55" s="753" t="s">
        <v>778</v>
      </c>
      <c r="V55" s="754"/>
      <c r="W55" s="754"/>
      <c r="X55" s="754"/>
      <c r="Y55" s="754"/>
      <c r="Z55" s="754"/>
      <c r="AA55" s="755"/>
    </row>
    <row r="56" spans="1:27" ht="12.75" customHeight="1">
      <c r="A56" s="779"/>
      <c r="B56" s="750" t="s">
        <v>689</v>
      </c>
      <c r="C56" s="751"/>
      <c r="D56" s="752"/>
      <c r="E56" s="25">
        <v>390</v>
      </c>
      <c r="F56" s="25"/>
      <c r="G56" s="753" t="s">
        <v>681</v>
      </c>
      <c r="H56" s="754"/>
      <c r="I56" s="754"/>
      <c r="J56" s="754"/>
      <c r="K56" s="754"/>
      <c r="L56" s="754"/>
      <c r="M56" s="755"/>
      <c r="O56" s="779"/>
      <c r="P56" s="750" t="s">
        <v>786</v>
      </c>
      <c r="Q56" s="751"/>
      <c r="R56" s="752"/>
      <c r="S56" s="25">
        <v>400</v>
      </c>
      <c r="T56" s="25"/>
      <c r="U56" s="753" t="s">
        <v>779</v>
      </c>
      <c r="V56" s="754"/>
      <c r="W56" s="754"/>
      <c r="X56" s="754"/>
      <c r="Y56" s="754"/>
      <c r="Z56" s="754"/>
      <c r="AA56" s="755"/>
    </row>
    <row r="57" spans="1:27" s="9" customFormat="1" ht="12.75" customHeight="1">
      <c r="A57" s="779"/>
      <c r="B57" s="759" t="s">
        <v>690</v>
      </c>
      <c r="C57" s="760"/>
      <c r="D57" s="761"/>
      <c r="E57" s="25">
        <v>260</v>
      </c>
      <c r="F57" s="25"/>
      <c r="G57" s="765" t="s">
        <v>682</v>
      </c>
      <c r="H57" s="766"/>
      <c r="I57" s="766"/>
      <c r="J57" s="766"/>
      <c r="K57" s="766"/>
      <c r="L57" s="766"/>
      <c r="M57" s="767"/>
      <c r="O57" s="779"/>
      <c r="P57" s="759" t="s">
        <v>787</v>
      </c>
      <c r="Q57" s="760"/>
      <c r="R57" s="761"/>
      <c r="S57" s="25">
        <v>410</v>
      </c>
      <c r="T57" s="25"/>
      <c r="U57" s="765" t="s">
        <v>780</v>
      </c>
      <c r="V57" s="766"/>
      <c r="W57" s="766"/>
      <c r="X57" s="766"/>
      <c r="Y57" s="766"/>
      <c r="Z57" s="766"/>
      <c r="AA57" s="767"/>
    </row>
    <row r="58" spans="1:27" ht="12.75" customHeight="1">
      <c r="A58" s="23"/>
      <c r="B58" s="762" t="s">
        <v>10</v>
      </c>
      <c r="C58" s="763"/>
      <c r="D58" s="764"/>
      <c r="E58" s="29">
        <f>SUM(E50:E57)</f>
        <v>3370</v>
      </c>
      <c r="F58" s="29">
        <f>SUM(F50:F57)</f>
        <v>0</v>
      </c>
      <c r="G58" s="756"/>
      <c r="H58" s="757"/>
      <c r="I58" s="757"/>
      <c r="J58" s="757"/>
      <c r="K58" s="757"/>
      <c r="L58" s="757"/>
      <c r="M58" s="758"/>
      <c r="N58" s="10"/>
      <c r="O58" s="780"/>
      <c r="P58" s="762" t="s">
        <v>10</v>
      </c>
      <c r="Q58" s="763"/>
      <c r="R58" s="764"/>
      <c r="S58" s="29">
        <f>SUM(S51:S57)</f>
        <v>2520</v>
      </c>
      <c r="T58" s="29">
        <f>SUM(T51:T57)</f>
        <v>0</v>
      </c>
      <c r="U58" s="747"/>
      <c r="V58" s="748"/>
      <c r="W58" s="748"/>
      <c r="X58" s="748"/>
      <c r="Y58" s="748"/>
      <c r="Z58" s="748"/>
      <c r="AA58" s="749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78" t="s">
        <v>805</v>
      </c>
      <c r="P59" s="775" t="s">
        <v>792</v>
      </c>
      <c r="Q59" s="776"/>
      <c r="R59" s="777"/>
      <c r="S59" s="26">
        <v>480</v>
      </c>
      <c r="T59" s="25"/>
      <c r="U59" s="806" t="s">
        <v>788</v>
      </c>
      <c r="V59" s="807"/>
      <c r="W59" s="807"/>
      <c r="X59" s="807"/>
      <c r="Y59" s="807"/>
      <c r="Z59" s="807"/>
      <c r="AA59" s="808"/>
    </row>
    <row r="60" spans="1:27" ht="12.75" customHeight="1">
      <c r="A60" s="816" t="s">
        <v>1277</v>
      </c>
      <c r="B60" s="817"/>
      <c r="C60" s="817"/>
      <c r="D60" s="818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79"/>
      <c r="P60" s="750" t="s">
        <v>793</v>
      </c>
      <c r="Q60" s="751"/>
      <c r="R60" s="752"/>
      <c r="S60" s="25">
        <v>430</v>
      </c>
      <c r="T60" s="25"/>
      <c r="U60" s="744" t="s">
        <v>789</v>
      </c>
      <c r="V60" s="745"/>
      <c r="W60" s="745"/>
      <c r="X60" s="745"/>
      <c r="Y60" s="745"/>
      <c r="Z60" s="745"/>
      <c r="AA60" s="746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79"/>
      <c r="P61" s="750" t="s">
        <v>794</v>
      </c>
      <c r="Q61" s="751"/>
      <c r="R61" s="752"/>
      <c r="S61" s="25">
        <v>460</v>
      </c>
      <c r="T61" s="25"/>
      <c r="U61" s="744" t="s">
        <v>790</v>
      </c>
      <c r="V61" s="745"/>
      <c r="W61" s="745"/>
      <c r="X61" s="745"/>
      <c r="Y61" s="745"/>
      <c r="Z61" s="745"/>
      <c r="AA61" s="746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79"/>
      <c r="P62" s="750" t="s">
        <v>795</v>
      </c>
      <c r="Q62" s="751"/>
      <c r="R62" s="752"/>
      <c r="S62" s="25">
        <v>480</v>
      </c>
      <c r="T62" s="25"/>
      <c r="U62" s="744" t="s">
        <v>791</v>
      </c>
      <c r="V62" s="745"/>
      <c r="W62" s="745"/>
      <c r="X62" s="745"/>
      <c r="Y62" s="745"/>
      <c r="Z62" s="745"/>
      <c r="AA62" s="746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80"/>
      <c r="P63" s="762" t="s">
        <v>10</v>
      </c>
      <c r="Q63" s="763"/>
      <c r="R63" s="768"/>
      <c r="S63" s="29">
        <f>SUM(S59:S62)</f>
        <v>1850</v>
      </c>
      <c r="T63" s="29">
        <f>SUM(T59:T62)</f>
        <v>0</v>
      </c>
      <c r="U63" s="747"/>
      <c r="V63" s="748"/>
      <c r="W63" s="748"/>
      <c r="X63" s="748"/>
      <c r="Y63" s="748"/>
      <c r="Z63" s="748"/>
      <c r="AA63" s="749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09" t="s">
        <v>28</v>
      </c>
      <c r="B66" s="809"/>
      <c r="C66" s="809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809"/>
      <c r="AA66" s="809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前川 典子</cp:lastModifiedBy>
  <cp:lastPrinted>2025-09-10T02:59:49Z</cp:lastPrinted>
  <dcterms:created xsi:type="dcterms:W3CDTF">2009-05-25T08:22:39Z</dcterms:created>
  <dcterms:modified xsi:type="dcterms:W3CDTF">2026-05-07T04:33:43Z</dcterms:modified>
</cp:coreProperties>
</file>